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VAC 2020-yo\JUAREZ 4 TRIM 2020\PRESUPUESTALES\"/>
    </mc:Choice>
  </mc:AlternateContent>
  <xr:revisionPtr revIDLastSave="0" documentId="13_ncr:1_{A687C77A-53A3-4241-B447-B27833F1379F}" xr6:coauthVersionLast="45" xr6:coauthVersionMax="46" xr10:uidLastSave="{00000000-0000-0000-0000-000000000000}"/>
  <bookViews>
    <workbookView xWindow="-120" yWindow="-120" windowWidth="29040" windowHeight="15840" xr2:uid="{84815824-0C04-4BC8-B9A6-B45A5BF7FB23}"/>
  </bookViews>
  <sheets>
    <sheet name="EAI_R" sheetId="1" r:id="rId1"/>
    <sheet name="EAI_FF" sheetId="2" r:id="rId2"/>
    <sheet name="EAI_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6" i="3" l="1"/>
  <c r="G96" i="3"/>
  <c r="E96" i="3"/>
  <c r="G95" i="3"/>
  <c r="H95" i="3" s="1"/>
  <c r="E95" i="3"/>
  <c r="G94" i="3"/>
  <c r="H94" i="3" s="1"/>
  <c r="E94" i="3"/>
  <c r="H93" i="3"/>
  <c r="G93" i="3"/>
  <c r="E93" i="3"/>
  <c r="H92" i="3"/>
  <c r="G92" i="3"/>
  <c r="E92" i="3"/>
  <c r="G91" i="3"/>
  <c r="H91" i="3" s="1"/>
  <c r="E91" i="3"/>
  <c r="F90" i="3"/>
  <c r="G90" i="3" s="1"/>
  <c r="H90" i="3" s="1"/>
  <c r="D90" i="3"/>
  <c r="C90" i="3"/>
  <c r="E90" i="3" s="1"/>
  <c r="H89" i="3"/>
  <c r="G89" i="3"/>
  <c r="E89" i="3"/>
  <c r="G88" i="3"/>
  <c r="H88" i="3" s="1"/>
  <c r="E88" i="3"/>
  <c r="G87" i="3"/>
  <c r="H87" i="3" s="1"/>
  <c r="E87" i="3"/>
  <c r="H86" i="3"/>
  <c r="G86" i="3"/>
  <c r="E86" i="3"/>
  <c r="H85" i="3"/>
  <c r="G85" i="3"/>
  <c r="E85" i="3"/>
  <c r="G84" i="3"/>
  <c r="H84" i="3" s="1"/>
  <c r="E84" i="3"/>
  <c r="H83" i="3"/>
  <c r="G83" i="3"/>
  <c r="E83" i="3"/>
  <c r="G82" i="3"/>
  <c r="H82" i="3" s="1"/>
  <c r="E82" i="3"/>
  <c r="H81" i="3"/>
  <c r="G81" i="3"/>
  <c r="E81" i="3"/>
  <c r="G80" i="3"/>
  <c r="H80" i="3" s="1"/>
  <c r="E80" i="3"/>
  <c r="G79" i="3"/>
  <c r="H79" i="3" s="1"/>
  <c r="E79" i="3"/>
  <c r="H78" i="3"/>
  <c r="G78" i="3"/>
  <c r="E78" i="3"/>
  <c r="H77" i="3"/>
  <c r="G77" i="3"/>
  <c r="E77" i="3"/>
  <c r="G76" i="3"/>
  <c r="H76" i="3" s="1"/>
  <c r="F76" i="3"/>
  <c r="D76" i="3"/>
  <c r="C76" i="3"/>
  <c r="E76" i="3" s="1"/>
  <c r="G75" i="3"/>
  <c r="H75" i="3" s="1"/>
  <c r="E75" i="3"/>
  <c r="H74" i="3"/>
  <c r="G74" i="3"/>
  <c r="F74" i="3"/>
  <c r="D74" i="3"/>
  <c r="C74" i="3"/>
  <c r="E74" i="3" s="1"/>
  <c r="G73" i="3"/>
  <c r="H73" i="3" s="1"/>
  <c r="E73" i="3"/>
  <c r="F72" i="3"/>
  <c r="G72" i="3" s="1"/>
  <c r="H72" i="3" s="1"/>
  <c r="E72" i="3"/>
  <c r="C72" i="3"/>
  <c r="G71" i="3"/>
  <c r="H71" i="3" s="1"/>
  <c r="E71" i="3"/>
  <c r="H70" i="3"/>
  <c r="G70" i="3"/>
  <c r="E70" i="3"/>
  <c r="H69" i="3"/>
  <c r="G69" i="3"/>
  <c r="E69" i="3"/>
  <c r="G68" i="3"/>
  <c r="H68" i="3" s="1"/>
  <c r="F68" i="3"/>
  <c r="C68" i="3"/>
  <c r="E68" i="3" s="1"/>
  <c r="H67" i="3"/>
  <c r="G67" i="3"/>
  <c r="E67" i="3"/>
  <c r="G66" i="3"/>
  <c r="H66" i="3" s="1"/>
  <c r="E66" i="3"/>
  <c r="F65" i="3"/>
  <c r="G65" i="3" s="1"/>
  <c r="H65" i="3" s="1"/>
  <c r="E65" i="3"/>
  <c r="C65" i="3"/>
  <c r="C64" i="3"/>
  <c r="E64" i="3" s="1"/>
  <c r="C63" i="3"/>
  <c r="E63" i="3" s="1"/>
  <c r="H62" i="3"/>
  <c r="G62" i="3"/>
  <c r="E62" i="3"/>
  <c r="H61" i="3"/>
  <c r="G61" i="3"/>
  <c r="E61" i="3"/>
  <c r="G60" i="3"/>
  <c r="H60" i="3" s="1"/>
  <c r="E60" i="3"/>
  <c r="G59" i="3"/>
  <c r="H59" i="3" s="1"/>
  <c r="E59" i="3"/>
  <c r="F58" i="3"/>
  <c r="G58" i="3" s="1"/>
  <c r="H58" i="3" s="1"/>
  <c r="E58" i="3"/>
  <c r="C58" i="3"/>
  <c r="C57" i="3" s="1"/>
  <c r="E57" i="3" s="1"/>
  <c r="F57" i="3"/>
  <c r="G57" i="3" s="1"/>
  <c r="H57" i="3" s="1"/>
  <c r="G56" i="3"/>
  <c r="H56" i="3" s="1"/>
  <c r="E56" i="3"/>
  <c r="F55" i="3"/>
  <c r="G55" i="3" s="1"/>
  <c r="H55" i="3" s="1"/>
  <c r="C55" i="3"/>
  <c r="E55" i="3" s="1"/>
  <c r="G54" i="3"/>
  <c r="H54" i="3" s="1"/>
  <c r="E54" i="3"/>
  <c r="G53" i="3"/>
  <c r="H53" i="3" s="1"/>
  <c r="E53" i="3"/>
  <c r="G52" i="3"/>
  <c r="H52" i="3" s="1"/>
  <c r="E52" i="3"/>
  <c r="H51" i="3"/>
  <c r="G51" i="3"/>
  <c r="E51" i="3"/>
  <c r="G50" i="3"/>
  <c r="H50" i="3" s="1"/>
  <c r="E50" i="3"/>
  <c r="G49" i="3"/>
  <c r="H49" i="3" s="1"/>
  <c r="E49" i="3"/>
  <c r="H48" i="3"/>
  <c r="G48" i="3"/>
  <c r="E48" i="3"/>
  <c r="H47" i="3"/>
  <c r="G47" i="3"/>
  <c r="E47" i="3"/>
  <c r="G46" i="3"/>
  <c r="H46" i="3" s="1"/>
  <c r="E46" i="3"/>
  <c r="G45" i="3"/>
  <c r="H45" i="3" s="1"/>
  <c r="E45" i="3"/>
  <c r="G44" i="3"/>
  <c r="H44" i="3" s="1"/>
  <c r="E44" i="3"/>
  <c r="H43" i="3"/>
  <c r="G43" i="3"/>
  <c r="E43" i="3"/>
  <c r="G42" i="3"/>
  <c r="H42" i="3" s="1"/>
  <c r="E42" i="3"/>
  <c r="G41" i="3"/>
  <c r="H41" i="3" s="1"/>
  <c r="E41" i="3"/>
  <c r="H40" i="3"/>
  <c r="G40" i="3"/>
  <c r="E40" i="3"/>
  <c r="H39" i="3"/>
  <c r="G39" i="3"/>
  <c r="E39" i="3"/>
  <c r="G38" i="3"/>
  <c r="H38" i="3" s="1"/>
  <c r="E38" i="3"/>
  <c r="G37" i="3"/>
  <c r="H37" i="3" s="1"/>
  <c r="E37" i="3"/>
  <c r="G36" i="3"/>
  <c r="H36" i="3" s="1"/>
  <c r="E36" i="3"/>
  <c r="H35" i="3"/>
  <c r="G35" i="3"/>
  <c r="E35" i="3"/>
  <c r="G34" i="3"/>
  <c r="H34" i="3" s="1"/>
  <c r="E34" i="3"/>
  <c r="G33" i="3"/>
  <c r="H33" i="3" s="1"/>
  <c r="E33" i="3"/>
  <c r="H32" i="3"/>
  <c r="G32" i="3"/>
  <c r="E32" i="3"/>
  <c r="F31" i="3"/>
  <c r="G31" i="3" s="1"/>
  <c r="H31" i="3" s="1"/>
  <c r="D31" i="3"/>
  <c r="E31" i="3" s="1"/>
  <c r="C31" i="3"/>
  <c r="G30" i="3"/>
  <c r="H30" i="3" s="1"/>
  <c r="E30" i="3"/>
  <c r="G29" i="3"/>
  <c r="H29" i="3" s="1"/>
  <c r="E29" i="3"/>
  <c r="H28" i="3"/>
  <c r="G28" i="3"/>
  <c r="E28" i="3"/>
  <c r="G27" i="3"/>
  <c r="H27" i="3" s="1"/>
  <c r="E27" i="3"/>
  <c r="F26" i="3"/>
  <c r="F25" i="3" s="1"/>
  <c r="E26" i="3"/>
  <c r="C26" i="3"/>
  <c r="C25" i="3"/>
  <c r="H24" i="3"/>
  <c r="G24" i="3"/>
  <c r="E24" i="3"/>
  <c r="H23" i="3"/>
  <c r="G23" i="3"/>
  <c r="E23" i="3"/>
  <c r="G22" i="3"/>
  <c r="H22" i="3" s="1"/>
  <c r="E22" i="3"/>
  <c r="G21" i="3"/>
  <c r="H21" i="3" s="1"/>
  <c r="E21" i="3"/>
  <c r="G20" i="3"/>
  <c r="H20" i="3" s="1"/>
  <c r="E20" i="3"/>
  <c r="H19" i="3"/>
  <c r="G19" i="3"/>
  <c r="F19" i="3"/>
  <c r="C19" i="3"/>
  <c r="E19" i="3" s="1"/>
  <c r="G18" i="3"/>
  <c r="H18" i="3" s="1"/>
  <c r="E18" i="3"/>
  <c r="H17" i="3"/>
  <c r="G17" i="3"/>
  <c r="F17" i="3"/>
  <c r="C17" i="3"/>
  <c r="E17" i="3" s="1"/>
  <c r="G16" i="3"/>
  <c r="H16" i="3" s="1"/>
  <c r="E16" i="3"/>
  <c r="H15" i="3"/>
  <c r="G15" i="3"/>
  <c r="F15" i="3"/>
  <c r="C15" i="3"/>
  <c r="E15" i="3" s="1"/>
  <c r="G14" i="3"/>
  <c r="H14" i="3" s="1"/>
  <c r="E14" i="3"/>
  <c r="H13" i="3"/>
  <c r="G13" i="3"/>
  <c r="E13" i="3"/>
  <c r="G12" i="3"/>
  <c r="H12" i="3" s="1"/>
  <c r="F12" i="3"/>
  <c r="C12" i="3"/>
  <c r="E12" i="3" s="1"/>
  <c r="H11" i="3"/>
  <c r="G11" i="3"/>
  <c r="E11" i="3"/>
  <c r="G10" i="3"/>
  <c r="H10" i="3" s="1"/>
  <c r="F10" i="3"/>
  <c r="C10" i="3"/>
  <c r="C9" i="3" s="1"/>
  <c r="F9" i="3"/>
  <c r="G9" i="3" s="1"/>
  <c r="H8" i="3"/>
  <c r="E8" i="3"/>
  <c r="G25" i="3" l="1"/>
  <c r="H25" i="3" s="1"/>
  <c r="H9" i="3"/>
  <c r="E9" i="3"/>
  <c r="C97" i="3"/>
  <c r="E97" i="3" s="1"/>
  <c r="F64" i="3"/>
  <c r="G26" i="3"/>
  <c r="H26" i="3" s="1"/>
  <c r="E10" i="3"/>
  <c r="D25" i="3"/>
  <c r="D97" i="3" s="1"/>
  <c r="D26" i="2"/>
  <c r="H25" i="2"/>
  <c r="E25" i="2"/>
  <c r="G24" i="2"/>
  <c r="H24" i="2" s="1"/>
  <c r="F24" i="2"/>
  <c r="F26" i="2" s="1"/>
  <c r="D24" i="2"/>
  <c r="E24" i="2" s="1"/>
  <c r="C24" i="2"/>
  <c r="C26" i="2" s="1"/>
  <c r="H22" i="2"/>
  <c r="E22" i="2"/>
  <c r="G21" i="2"/>
  <c r="H21" i="2" s="1"/>
  <c r="E21" i="2"/>
  <c r="H20" i="2"/>
  <c r="E20" i="2"/>
  <c r="H19" i="2"/>
  <c r="E19" i="2"/>
  <c r="F18" i="2"/>
  <c r="D18" i="2"/>
  <c r="C18" i="2"/>
  <c r="E18" i="2" s="1"/>
  <c r="H16" i="2"/>
  <c r="G16" i="2"/>
  <c r="E16" i="2"/>
  <c r="G15" i="2"/>
  <c r="H15" i="2" s="1"/>
  <c r="E15" i="2"/>
  <c r="G14" i="2"/>
  <c r="H14" i="2" s="1"/>
  <c r="E14" i="2"/>
  <c r="G13" i="2"/>
  <c r="H13" i="2" s="1"/>
  <c r="E13" i="2"/>
  <c r="G12" i="2"/>
  <c r="H12" i="2" s="1"/>
  <c r="E12" i="2"/>
  <c r="H11" i="2"/>
  <c r="E11" i="2"/>
  <c r="H10" i="2"/>
  <c r="E10" i="2"/>
  <c r="G9" i="2"/>
  <c r="H9" i="2" s="1"/>
  <c r="E9" i="2"/>
  <c r="G8" i="2"/>
  <c r="H8" i="2" s="1"/>
  <c r="F8" i="2"/>
  <c r="D8" i="2"/>
  <c r="E8" i="2" s="1"/>
  <c r="C8" i="2"/>
  <c r="G64" i="3" l="1"/>
  <c r="H64" i="3" s="1"/>
  <c r="F63" i="3"/>
  <c r="E25" i="3"/>
  <c r="E26" i="2"/>
  <c r="G18" i="2"/>
  <c r="G63" i="3" l="1"/>
  <c r="F97" i="3"/>
  <c r="G26" i="2"/>
  <c r="H26" i="2" s="1"/>
  <c r="H18" i="2"/>
  <c r="H63" i="3" l="1"/>
  <c r="G97" i="3"/>
  <c r="H97" i="3" s="1"/>
  <c r="F17" i="1"/>
  <c r="D17" i="1"/>
  <c r="C17" i="1"/>
  <c r="E17" i="1" s="1"/>
  <c r="H16" i="1"/>
  <c r="E16" i="1"/>
  <c r="G15" i="1"/>
  <c r="H15" i="1" s="1"/>
  <c r="E15" i="1"/>
  <c r="G14" i="1"/>
  <c r="H14" i="1" s="1"/>
  <c r="E14" i="1"/>
  <c r="G13" i="1"/>
  <c r="H13" i="1" s="1"/>
  <c r="E13" i="1"/>
  <c r="H12" i="1"/>
  <c r="G12" i="1"/>
  <c r="E12" i="1"/>
  <c r="G11" i="1"/>
  <c r="H11" i="1" s="1"/>
  <c r="E11" i="1"/>
  <c r="G10" i="1"/>
  <c r="H10" i="1" s="1"/>
  <c r="E10" i="1"/>
  <c r="H9" i="1"/>
  <c r="E9" i="1"/>
  <c r="H8" i="1"/>
  <c r="E8" i="1"/>
  <c r="G7" i="1"/>
  <c r="H7" i="1" s="1"/>
  <c r="E7" i="1"/>
  <c r="G17" i="1" l="1"/>
  <c r="H17" i="1" s="1"/>
</calcChain>
</file>

<file path=xl/sharedStrings.xml><?xml version="1.0" encoding="utf-8"?>
<sst xmlns="http://schemas.openxmlformats.org/spreadsheetml/2006/main" count="173" uniqueCount="122">
  <si>
    <t>Municipio de Juárez, Chihuahua</t>
  </si>
  <si>
    <t>Estado Analítico de Ingresos</t>
  </si>
  <si>
    <t>Del 01 de enero al 31 de diciembre de 2020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</si>
  <si>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</si>
  <si>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</si>
  <si>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</si>
  <si>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</si>
  <si>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</si>
  <si>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</si>
  <si>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</si>
  <si>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</si>
  <si>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</si>
  <si>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</si>
  <si>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</si>
  <si>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</si>
  <si>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</si>
  <si>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</si>
  <si>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</si>
  <si>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</si>
  <si>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</si>
  <si>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</si>
  <si>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</si>
  <si>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</si>
  <si>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</si>
  <si>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</si>
  <si>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</si>
  <si>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</si>
  <si>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</si>
  <si>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</si>
  <si>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</si>
  <si>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</si>
  <si>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</si>
  <si>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Clasificación Económica</t>
  </si>
  <si>
    <t xml:space="preserve">  1.00 Endeudamiento Interno</t>
  </si>
  <si>
    <t>10.00 Impuestos</t>
  </si>
  <si>
    <t>11.00 Impuesto sobre los ingresos</t>
  </si>
  <si>
    <t xml:space="preserve">           Espectaculos públicos</t>
  </si>
  <si>
    <t>12.00 Impuesto sobre el patrimonio</t>
  </si>
  <si>
    <t xml:space="preserve">           Impuesto predial</t>
  </si>
  <si>
    <t xml:space="preserve">           Rezago de impuesto predial</t>
  </si>
  <si>
    <t>13.00 Impuesto sobre la producción, el consumo y las transacciones</t>
  </si>
  <si>
    <t xml:space="preserve">           Traslación de dominio</t>
  </si>
  <si>
    <t>17.00 Accesorio de los impuestos</t>
  </si>
  <si>
    <t xml:space="preserve">           Recargos</t>
  </si>
  <si>
    <t>18.00 Otros impuestos</t>
  </si>
  <si>
    <t xml:space="preserve">            Impuesto universitario</t>
  </si>
  <si>
    <t xml:space="preserve">            Rezago de impuesto universitario</t>
  </si>
  <si>
    <t xml:space="preserve">            Aportacion C.C, Paso del Norte</t>
  </si>
  <si>
    <t xml:space="preserve">            Rezago de Aportacion C.C. Paso del Norte</t>
  </si>
  <si>
    <t xml:space="preserve">            Contribuciones</t>
  </si>
  <si>
    <t>40.00 Derechos</t>
  </si>
  <si>
    <t>41.00 Derechos por el uso, goce, aprovechamiento o explotación de bienes de dominio público</t>
  </si>
  <si>
    <t xml:space="preserve">            Aprovechamientos de la vía pública y colocación de anuncios</t>
  </si>
  <si>
    <t xml:space="preserve">            Aseo y recolección de basura</t>
  </si>
  <si>
    <t xml:space="preserve">            Uso de la vía pública por comerciantes ambulantes o con puestos fijos o semifijos</t>
  </si>
  <si>
    <t xml:space="preserve">            Ocupación de via pública para estacionamiento de vehículos</t>
  </si>
  <si>
    <t>43.00 Derechos por prestación de servicios</t>
  </si>
  <si>
    <t xml:space="preserve">           Alineamiento de predio</t>
  </si>
  <si>
    <t xml:space="preserve">           Asignación de número oficial</t>
  </si>
  <si>
    <t xml:space="preserve">           Licencias de construcción</t>
  </si>
  <si>
    <t xml:space="preserve">           Equipamiento e infraestructura municipal</t>
  </si>
  <si>
    <t xml:space="preserve">           Demolición de fincas</t>
  </si>
  <si>
    <t xml:space="preserve">           Inscripcion y revalidación de perito constructor</t>
  </si>
  <si>
    <t xml:space="preserve">           Autorización de obras de urbanización</t>
  </si>
  <si>
    <t xml:space="preserve">           Utilización de áreas públicas municipales y uso de suelo</t>
  </si>
  <si>
    <t xml:space="preserve">           Licencia renovación e inspección para funcionamiento de negocios</t>
  </si>
  <si>
    <t xml:space="preserve">           Levantamientos topográficos, cartografía, imagen satelital, fotografías aéreas, punto apoyo terrestre, actos de fusión</t>
  </si>
  <si>
    <t xml:space="preserve">           Dictámenes de ecología de verificación vehicular y evaluación de impactos ambientales </t>
  </si>
  <si>
    <t xml:space="preserve">           Servicio de bomberos y rescate</t>
  </si>
  <si>
    <t xml:space="preserve">           Servicios generales en los rastros municipales</t>
  </si>
  <si>
    <t xml:space="preserve">           Servicios de seguridad</t>
  </si>
  <si>
    <t xml:space="preserve">           Derecho de alumbrado público</t>
  </si>
  <si>
    <t xml:space="preserve">           Legalización de firmas, certificaciones, constancias y expedición de documentos municipales</t>
  </si>
  <si>
    <t xml:space="preserve">           Inspecciones</t>
  </si>
  <si>
    <t xml:space="preserve">           Licencias por apertura y funcionamiento de negocios</t>
  </si>
  <si>
    <t xml:space="preserve">           Titulos de propiedad expedidos por la dir. Gral. de Asentamientos Humanos</t>
  </si>
  <si>
    <t xml:space="preserve">           Derechos diversos</t>
  </si>
  <si>
    <t xml:space="preserve">           Servicios de la dir. de Tránsito</t>
  </si>
  <si>
    <t xml:space="preserve">           Servicios de la dir. de Seguridad Pública</t>
  </si>
  <si>
    <t xml:space="preserve">           Cementerios municipales</t>
  </si>
  <si>
    <t>45.00 Accesorios de derechos</t>
  </si>
  <si>
    <t xml:space="preserve">           Recargos de alumbrado público</t>
  </si>
  <si>
    <t>50.00 Productos</t>
  </si>
  <si>
    <t>51.00 Productos de tipo corriente</t>
  </si>
  <si>
    <t xml:space="preserve">           Enajenación de terrenos municipales</t>
  </si>
  <si>
    <t xml:space="preserve">           Rendimientos financieros</t>
  </si>
  <si>
    <t xml:space="preserve">           Explotación de bienes municipales</t>
  </si>
  <si>
    <t xml:space="preserve">           Otros productos</t>
  </si>
  <si>
    <t>60.00 Aprovechamientos</t>
  </si>
  <si>
    <t>61.00 Aprovechamientos de tipo corriente</t>
  </si>
  <si>
    <t>61.02 Multas</t>
  </si>
  <si>
    <t xml:space="preserve">           Multas </t>
  </si>
  <si>
    <t xml:space="preserve">           Multas federales</t>
  </si>
  <si>
    <t>61.08 Accesorios de aprovechamientos</t>
  </si>
  <si>
    <t xml:space="preserve">           Gastos de ejecución y cobranza</t>
  </si>
  <si>
    <t xml:space="preserve">           Reintegro a el presupuesto de egresos</t>
  </si>
  <si>
    <t>61.09 Otros aprovechamientos</t>
  </si>
  <si>
    <t xml:space="preserve">           Otros aprovechamientos</t>
  </si>
  <si>
    <t>79.00 Otros Ingresos</t>
  </si>
  <si>
    <t xml:space="preserve">           Donativos </t>
  </si>
  <si>
    <t>81.00 Participaciones</t>
  </si>
  <si>
    <t xml:space="preserve">           Fondo general de participaciones</t>
  </si>
  <si>
    <t xml:space="preserve">           Fondo de fomento municipal </t>
  </si>
  <si>
    <t xml:space="preserve">           Tenencia y uso de vehículos</t>
  </si>
  <si>
    <t xml:space="preserve">           Impuesto especial sobre producciones y servicios</t>
  </si>
  <si>
    <t xml:space="preserve">           Impuesto sobre automóviles nuevos</t>
  </si>
  <si>
    <t xml:space="preserve">           Fondo de compesación ISAN</t>
  </si>
  <si>
    <t xml:space="preserve">           Fondo para el Desarrollo Socioeconómico Municipal FODESEM </t>
  </si>
  <si>
    <t xml:space="preserve">           Participación Aduana 0.136%</t>
  </si>
  <si>
    <t xml:space="preserve">           Gasolina y disiel</t>
  </si>
  <si>
    <t xml:space="preserve">           Fondo de Fiscalización</t>
  </si>
  <si>
    <t xml:space="preserve">           Fondo de Estabilización de los Ingresos de las Entidades Federativas</t>
  </si>
  <si>
    <t xml:space="preserve">           ISR Participable</t>
  </si>
  <si>
    <t xml:space="preserve">           ISR de Bienes inmuebles</t>
  </si>
  <si>
    <t>82.00 Aportaciones</t>
  </si>
  <si>
    <t xml:space="preserve">           Fondo de Infraestructura Social Municipal FISM</t>
  </si>
  <si>
    <t xml:space="preserve">           Fondo de Aportación para el Fortalecimiento Municipal FORTAMUN</t>
  </si>
  <si>
    <t xml:space="preserve">           Fondo para el Desarrollo Regional Sustentable de Estado y Municipio Mineros 2018 </t>
  </si>
  <si>
    <t xml:space="preserve">           FORTASEG FEDERAL 2020</t>
  </si>
  <si>
    <t xml:space="preserve">           Plan Emergente de Ocupación Temporal</t>
  </si>
  <si>
    <t>Planeación Urbana, Metropolitana y Ordenamiento Territorial (PUMOT)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</si>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</sst>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49" fontId="1" fillId="2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 indent="1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3" fillId="0" borderId="1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3" fontId="3" fillId="0" borderId="3" xfId="0" applyNumberFormat="1" applyFont="1" applyBorder="1" applyAlignment="1">
      <alignment horizontal="right" vertical="center"/>
    </xf>
    <xf numFmtId="0" fontId="4" fillId="0" borderId="0" xfId="0" applyFont="1"/>
    <xf numFmtId="0" fontId="3" fillId="0" borderId="14" xfId="0" applyFont="1" applyBorder="1" applyAlignment="1">
      <alignment horizontal="left" vertical="center" wrapText="1" indent="1"/>
    </xf>
    <xf numFmtId="3" fontId="3" fillId="0" borderId="14" xfId="0" applyNumberFormat="1" applyFont="1" applyBorder="1" applyAlignment="1" applyProtection="1">
      <alignment horizontal="right" vertical="center"/>
      <protection locked="0"/>
    </xf>
    <xf numFmtId="3" fontId="3" fillId="0" borderId="14" xfId="0" applyNumberFormat="1" applyFont="1" applyBorder="1" applyAlignment="1">
      <alignment horizontal="right" vertical="center"/>
    </xf>
    <xf numFmtId="3" fontId="3" fillId="0" borderId="0" xfId="0" applyNumberFormat="1" applyFont="1" applyAlignment="1" applyProtection="1">
      <alignment horizontal="right" vertical="center"/>
      <protection locked="0"/>
    </xf>
    <xf numFmtId="3" fontId="3" fillId="0" borderId="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 indent="1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3" fontId="3" fillId="0" borderId="15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 applyProtection="1">
      <alignment horizontal="right" vertical="center"/>
      <protection locked="0"/>
    </xf>
    <xf numFmtId="3" fontId="3" fillId="0" borderId="8" xfId="0" applyNumberFormat="1" applyFont="1" applyBorder="1" applyAlignment="1">
      <alignment horizontal="right" vertical="center"/>
    </xf>
    <xf numFmtId="0" fontId="1" fillId="3" borderId="12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 indent="1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2" fillId="0" borderId="0" xfId="0" applyNumberFormat="1" applyFont="1" applyAlignment="1" applyProtection="1">
      <alignment horizontal="right" vertical="center"/>
      <protection locked="0"/>
    </xf>
    <xf numFmtId="3" fontId="2" fillId="0" borderId="1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 vertical="center"/>
      <protection locked="0"/>
    </xf>
    <xf numFmtId="49" fontId="1" fillId="2" borderId="17" xfId="0" applyNumberFormat="1" applyFont="1" applyFill="1" applyBorder="1" applyAlignment="1" applyProtection="1">
      <alignment horizontal="center" vertic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49" fontId="1" fillId="2" borderId="23" xfId="0" applyNumberFormat="1" applyFont="1" applyFill="1" applyBorder="1" applyAlignment="1" applyProtection="1">
      <alignment horizontal="center" vertical="center"/>
      <protection locked="0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8" xfId="0" applyNumberFormat="1" applyFont="1" applyFill="1" applyBorder="1" applyAlignment="1">
      <alignment horizontal="center" vertical="center"/>
    </xf>
    <xf numFmtId="0" fontId="7" fillId="0" borderId="16" xfId="0" applyFont="1" applyBorder="1" applyAlignment="1" applyProtection="1">
      <alignment vertical="center" wrapText="1"/>
      <protection locked="0"/>
    </xf>
    <xf numFmtId="3" fontId="1" fillId="0" borderId="16" xfId="0" applyNumberFormat="1" applyFont="1" applyBorder="1" applyAlignment="1" applyProtection="1">
      <alignment horizontal="right" vertical="center"/>
      <protection locked="0"/>
    </xf>
    <xf numFmtId="3" fontId="1" fillId="0" borderId="28" xfId="0" applyNumberFormat="1" applyFont="1" applyBorder="1" applyAlignment="1" applyProtection="1">
      <alignment horizontal="right" vertical="center"/>
      <protection locked="0"/>
    </xf>
    <xf numFmtId="3" fontId="1" fillId="0" borderId="18" xfId="0" applyNumberFormat="1" applyFont="1" applyBorder="1" applyAlignment="1">
      <alignment horizontal="right" vertical="center"/>
    </xf>
    <xf numFmtId="3" fontId="1" fillId="0" borderId="20" xfId="0" applyNumberFormat="1" applyFont="1" applyBorder="1" applyAlignment="1">
      <alignment horizontal="right" vertical="center"/>
    </xf>
    <xf numFmtId="0" fontId="7" fillId="0" borderId="19" xfId="0" applyFont="1" applyBorder="1" applyProtection="1">
      <protection locked="0"/>
    </xf>
    <xf numFmtId="3" fontId="1" fillId="0" borderId="19" xfId="0" applyNumberFormat="1" applyFont="1" applyBorder="1" applyAlignment="1" applyProtection="1">
      <alignment horizontal="right" vertical="center"/>
      <protection locked="0"/>
    </xf>
    <xf numFmtId="3" fontId="1" fillId="0" borderId="29" xfId="0" applyNumberFormat="1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3" fontId="3" fillId="0" borderId="19" xfId="0" applyNumberFormat="1" applyFont="1" applyBorder="1" applyAlignment="1" applyProtection="1">
      <alignment horizontal="right" vertical="center"/>
      <protection locked="0"/>
    </xf>
    <xf numFmtId="3" fontId="3" fillId="0" borderId="29" xfId="0" applyNumberFormat="1" applyFont="1" applyBorder="1" applyAlignment="1" applyProtection="1">
      <alignment horizontal="right" vertical="center"/>
      <protection locked="0"/>
    </xf>
    <xf numFmtId="3" fontId="3" fillId="0" borderId="20" xfId="0" applyNumberFormat="1" applyFont="1" applyBorder="1" applyAlignment="1">
      <alignment horizontal="right" vertical="center"/>
    </xf>
    <xf numFmtId="0" fontId="7" fillId="0" borderId="19" xfId="0" applyFont="1" applyBorder="1" applyAlignment="1" applyProtection="1">
      <alignment vertical="center" wrapText="1"/>
      <protection locked="0"/>
    </xf>
    <xf numFmtId="0" fontId="3" fillId="0" borderId="29" xfId="0" applyFont="1" applyBorder="1"/>
    <xf numFmtId="3" fontId="3" fillId="0" borderId="0" xfId="0" applyNumberFormat="1" applyFont="1" applyAlignment="1">
      <alignment horizontal="right" wrapText="1"/>
    </xf>
    <xf numFmtId="0" fontId="1" fillId="0" borderId="24" xfId="0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vertical="center" wrapText="1"/>
    </xf>
    <xf numFmtId="3" fontId="6" fillId="0" borderId="22" xfId="0" applyNumberFormat="1" applyFont="1" applyBorder="1" applyAlignment="1">
      <alignment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216A-2884-4025-A7CA-53440B579D44}">
  <sheetPr>
    <pageSetUpPr fitToPage="1"/>
  </sheetPr>
  <dimension ref="B1:H140"/>
  <sheetViews>
    <sheetView tabSelected="1" workbookViewId="0">
      <selection activeCell="B31" sqref="B31"/>
    </sheetView>
  </sheetViews>
  <sheetFormatPr defaultColWidth="11.42578125" defaultRowHeight="12" x14ac:dyDescent="0.2"/>
  <cols>
    <col min="1" max="1" width="2.7109375" style="1" customWidth="1"/>
    <col min="2" max="2" width="69.42578125" style="1" bestFit="1" customWidth="1"/>
    <col min="3" max="3" width="13.140625" style="1" customWidth="1"/>
    <col min="4" max="4" width="14" style="1" customWidth="1"/>
    <col min="5" max="5" width="12.7109375" style="1" customWidth="1"/>
    <col min="6" max="6" width="12.140625" style="1" customWidth="1"/>
    <col min="7" max="7" width="12.5703125" style="1" customWidth="1"/>
    <col min="8" max="8" width="11.7109375" style="1" customWidth="1"/>
    <col min="9" max="16384" width="11.42578125" style="1"/>
  </cols>
  <sheetData>
    <row r="1" spans="2:8" x14ac:dyDescent="0.2">
      <c r="B1" s="65" t="s">
        <v>0</v>
      </c>
      <c r="C1" s="66"/>
      <c r="D1" s="66"/>
      <c r="E1" s="66"/>
      <c r="F1" s="66"/>
      <c r="G1" s="66"/>
      <c r="H1" s="67"/>
    </row>
    <row r="2" spans="2:8" x14ac:dyDescent="0.2">
      <c r="B2" s="68" t="s">
        <v>1</v>
      </c>
      <c r="C2" s="69"/>
      <c r="D2" s="69"/>
      <c r="E2" s="69"/>
      <c r="F2" s="69"/>
      <c r="G2" s="69"/>
      <c r="H2" s="70"/>
    </row>
    <row r="3" spans="2:8" ht="12.75" customHeight="1" thickBot="1" x14ac:dyDescent="0.25">
      <c r="B3" s="71" t="s">
        <v>2</v>
      </c>
      <c r="C3" s="72"/>
      <c r="D3" s="72"/>
      <c r="E3" s="72"/>
      <c r="F3" s="72"/>
      <c r="G3" s="72"/>
      <c r="H3" s="73"/>
    </row>
    <row r="4" spans="2:8" ht="15.75" customHeight="1" thickBot="1" x14ac:dyDescent="0.25">
      <c r="B4" s="74" t="s">
        <v>3</v>
      </c>
      <c r="C4" s="77" t="s">
        <v>4</v>
      </c>
      <c r="D4" s="78"/>
      <c r="E4" s="78"/>
      <c r="F4" s="78"/>
      <c r="G4" s="78"/>
      <c r="H4" s="79" t="s">
        <v>5</v>
      </c>
    </row>
    <row r="5" spans="2:8" ht="34.9" customHeight="1" thickBot="1" x14ac:dyDescent="0.25">
      <c r="B5" s="75"/>
      <c r="C5" s="2" t="s">
        <v>6</v>
      </c>
      <c r="D5" s="3" t="s">
        <v>7</v>
      </c>
      <c r="E5" s="2" t="s">
        <v>8</v>
      </c>
      <c r="F5" s="4" t="s">
        <v>9</v>
      </c>
      <c r="G5" s="2" t="s">
        <v>10</v>
      </c>
      <c r="H5" s="80"/>
    </row>
    <row r="6" spans="2:8" ht="12.75" customHeight="1" thickBot="1" x14ac:dyDescent="0.25">
      <c r="B6" s="76"/>
      <c r="C6" s="2" t="s">
        <v>11</v>
      </c>
      <c r="D6" s="2" t="s">
        <v>12</v>
      </c>
      <c r="E6" s="2" t="s">
        <v>13</v>
      </c>
      <c r="F6" s="5" t="s">
        <v>14</v>
      </c>
      <c r="G6" s="2" t="s">
        <v>15</v>
      </c>
      <c r="H6" s="6" t="s">
        <v>16</v>
      </c>
    </row>
    <row r="7" spans="2:8" s="12" customFormat="1" ht="12" customHeight="1" x14ac:dyDescent="0.2">
      <c r="B7" s="7" t="s">
        <v>17</v>
      </c>
      <c r="C7" s="8">
        <v>1337517868.72</v>
      </c>
      <c r="D7" s="8">
        <v>0</v>
      </c>
      <c r="E7" s="9">
        <f t="shared" ref="E7:E17" si="0">C7+D7</f>
        <v>1337517868.72</v>
      </c>
      <c r="F7" s="10">
        <v>1302998629.1700001</v>
      </c>
      <c r="G7" s="8">
        <f>F7</f>
        <v>1302998629.1700001</v>
      </c>
      <c r="H7" s="11">
        <f t="shared" ref="H7:H17" si="1">G7-C7</f>
        <v>-34519239.549999952</v>
      </c>
    </row>
    <row r="8" spans="2:8" ht="15" customHeight="1" x14ac:dyDescent="0.2">
      <c r="B8" s="13" t="s">
        <v>18</v>
      </c>
      <c r="C8" s="14">
        <v>0</v>
      </c>
      <c r="D8" s="14">
        <v>0</v>
      </c>
      <c r="E8" s="15">
        <f t="shared" si="0"/>
        <v>0</v>
      </c>
      <c r="F8" s="16">
        <v>0</v>
      </c>
      <c r="G8" s="14">
        <v>0</v>
      </c>
      <c r="H8" s="17">
        <f t="shared" si="1"/>
        <v>0</v>
      </c>
    </row>
    <row r="9" spans="2:8" ht="15" customHeight="1" x14ac:dyDescent="0.2">
      <c r="B9" s="13" t="s">
        <v>19</v>
      </c>
      <c r="C9" s="14">
        <v>0</v>
      </c>
      <c r="D9" s="14">
        <v>0</v>
      </c>
      <c r="E9" s="15">
        <f t="shared" si="0"/>
        <v>0</v>
      </c>
      <c r="F9" s="16">
        <v>0</v>
      </c>
      <c r="G9" s="14">
        <v>0</v>
      </c>
      <c r="H9" s="17">
        <f t="shared" si="1"/>
        <v>0</v>
      </c>
    </row>
    <row r="10" spans="2:8" ht="12" customHeight="1" x14ac:dyDescent="0.2">
      <c r="B10" s="13" t="s">
        <v>20</v>
      </c>
      <c r="C10" s="14">
        <v>522272663.44</v>
      </c>
      <c r="D10" s="14">
        <v>445297.2</v>
      </c>
      <c r="E10" s="15">
        <f t="shared" si="0"/>
        <v>522717960.63999999</v>
      </c>
      <c r="F10" s="16">
        <v>495208354.77999997</v>
      </c>
      <c r="G10" s="14">
        <f t="shared" ref="G10:G15" si="2">F10</f>
        <v>495208354.77999997</v>
      </c>
      <c r="H10" s="17">
        <f t="shared" si="1"/>
        <v>-27064308.660000026</v>
      </c>
    </row>
    <row r="11" spans="2:8" ht="12" customHeight="1" x14ac:dyDescent="0.2">
      <c r="B11" s="13" t="s">
        <v>21</v>
      </c>
      <c r="C11" s="14">
        <v>46793324.549999997</v>
      </c>
      <c r="D11" s="14">
        <v>0</v>
      </c>
      <c r="E11" s="15">
        <f t="shared" si="0"/>
        <v>46793324.549999997</v>
      </c>
      <c r="F11" s="16">
        <v>88946856.769999996</v>
      </c>
      <c r="G11" s="14">
        <f t="shared" si="2"/>
        <v>88946856.769999996</v>
      </c>
      <c r="H11" s="17">
        <f t="shared" si="1"/>
        <v>42153532.219999999</v>
      </c>
    </row>
    <row r="12" spans="2:8" ht="12" customHeight="1" x14ac:dyDescent="0.2">
      <c r="B12" s="13" t="s">
        <v>22</v>
      </c>
      <c r="C12" s="14">
        <v>164854619.50999999</v>
      </c>
      <c r="D12" s="14">
        <v>0</v>
      </c>
      <c r="E12" s="15">
        <f t="shared" si="0"/>
        <v>164854619.50999999</v>
      </c>
      <c r="F12" s="14">
        <v>181551491.43000001</v>
      </c>
      <c r="G12" s="14">
        <f t="shared" si="2"/>
        <v>181551491.43000001</v>
      </c>
      <c r="H12" s="17">
        <f t="shared" si="1"/>
        <v>16696871.920000017</v>
      </c>
    </row>
    <row r="13" spans="2:8" ht="12" customHeight="1" x14ac:dyDescent="0.2">
      <c r="B13" s="13" t="s">
        <v>23</v>
      </c>
      <c r="C13" s="14">
        <v>0</v>
      </c>
      <c r="D13" s="14">
        <v>66064784</v>
      </c>
      <c r="E13" s="15">
        <f t="shared" si="0"/>
        <v>66064784</v>
      </c>
      <c r="F13" s="16">
        <v>66064784</v>
      </c>
      <c r="G13" s="14">
        <f t="shared" si="2"/>
        <v>66064784</v>
      </c>
      <c r="H13" s="17">
        <f t="shared" si="1"/>
        <v>66064784</v>
      </c>
    </row>
    <row r="14" spans="2:8" ht="24" customHeight="1" x14ac:dyDescent="0.2">
      <c r="B14" s="13" t="s">
        <v>24</v>
      </c>
      <c r="C14" s="14">
        <v>3373257599</v>
      </c>
      <c r="D14" s="14">
        <v>44950058.799999997</v>
      </c>
      <c r="E14" s="15">
        <f t="shared" si="0"/>
        <v>3418207657.8000002</v>
      </c>
      <c r="F14" s="16">
        <v>3379949819.8299999</v>
      </c>
      <c r="G14" s="14">
        <f t="shared" si="2"/>
        <v>3379949819.8299999</v>
      </c>
      <c r="H14" s="17">
        <f t="shared" si="1"/>
        <v>6692220.8299999237</v>
      </c>
    </row>
    <row r="15" spans="2:8" ht="12" customHeight="1" x14ac:dyDescent="0.2">
      <c r="B15" s="13" t="s">
        <v>25</v>
      </c>
      <c r="C15" s="14">
        <v>0</v>
      </c>
      <c r="D15" s="14">
        <v>35611273</v>
      </c>
      <c r="E15" s="15">
        <f t="shared" si="0"/>
        <v>35611273</v>
      </c>
      <c r="F15" s="16">
        <v>35611273</v>
      </c>
      <c r="G15" s="14">
        <f t="shared" si="2"/>
        <v>35611273</v>
      </c>
      <c r="H15" s="17">
        <f t="shared" si="1"/>
        <v>35611273</v>
      </c>
    </row>
    <row r="16" spans="2:8" ht="15.75" customHeight="1" thickBot="1" x14ac:dyDescent="0.25">
      <c r="B16" s="18" t="s">
        <v>26</v>
      </c>
      <c r="C16" s="19">
        <v>0</v>
      </c>
      <c r="D16" s="19">
        <v>0</v>
      </c>
      <c r="E16" s="20">
        <f t="shared" si="0"/>
        <v>0</v>
      </c>
      <c r="F16" s="21">
        <v>0</v>
      </c>
      <c r="G16" s="19">
        <v>0</v>
      </c>
      <c r="H16" s="22">
        <f t="shared" si="1"/>
        <v>0</v>
      </c>
    </row>
    <row r="17" spans="2:8" s="12" customFormat="1" ht="36" customHeight="1" thickBot="1" x14ac:dyDescent="0.25">
      <c r="B17" s="23" t="s">
        <v>27</v>
      </c>
      <c r="C17" s="24">
        <f>SUM(C7:C16)</f>
        <v>5444696075.2200003</v>
      </c>
      <c r="D17" s="24">
        <f>SUM(D7:D16)</f>
        <v>147071413</v>
      </c>
      <c r="E17" s="24">
        <f t="shared" si="0"/>
        <v>5591767488.2200003</v>
      </c>
      <c r="F17" s="25">
        <f>SUM(F7:F16)</f>
        <v>5550331208.9799995</v>
      </c>
      <c r="G17" s="26">
        <f>SUM(G7:G16)</f>
        <v>5550331208.9799995</v>
      </c>
      <c r="H17" s="62">
        <f t="shared" si="1"/>
        <v>105635133.75999928</v>
      </c>
    </row>
    <row r="18" spans="2:8" ht="15.75" customHeight="1" thickBot="1" x14ac:dyDescent="0.25">
      <c r="B18" s="27"/>
      <c r="C18" s="28"/>
      <c r="D18" s="28"/>
      <c r="E18" s="28"/>
      <c r="F18" s="64" t="s">
        <v>28</v>
      </c>
      <c r="G18" s="64"/>
      <c r="H18" s="63"/>
    </row>
    <row r="19" spans="2:8" ht="15.75" customHeight="1" x14ac:dyDescent="0.2">
      <c r="B19" s="29"/>
      <c r="C19" s="30"/>
      <c r="D19" s="30"/>
      <c r="E19" s="30"/>
      <c r="F19" s="31"/>
      <c r="G19" s="31"/>
      <c r="H19" s="32"/>
    </row>
    <row r="20" spans="2:8" s="37" customFormat="1" ht="15.75" customHeight="1" x14ac:dyDescent="0.2">
      <c r="B20" s="33"/>
      <c r="C20" s="34"/>
      <c r="D20" s="34"/>
      <c r="E20" s="34"/>
      <c r="F20" s="35"/>
      <c r="G20" s="35"/>
      <c r="H20" s="36"/>
    </row>
    <row r="21" spans="2:8" s="37" customFormat="1" ht="15.75" customHeight="1" x14ac:dyDescent="0.2"/>
    <row r="22" spans="2:8" s="37" customFormat="1" ht="15.75" customHeight="1" x14ac:dyDescent="0.2"/>
    <row r="23" spans="2:8" s="37" customFormat="1" ht="15.75" customHeight="1" x14ac:dyDescent="0.2"/>
    <row r="24" spans="2:8" s="37" customFormat="1" ht="15.75" customHeight="1" x14ac:dyDescent="0.2"/>
    <row r="25" spans="2:8" s="37" customFormat="1" ht="15.75" customHeight="1" x14ac:dyDescent="0.2"/>
    <row r="26" spans="2:8" s="37" customFormat="1" ht="15.75" customHeight="1" x14ac:dyDescent="0.2"/>
    <row r="27" spans="2:8" s="37" customFormat="1" ht="15.75" customHeight="1" x14ac:dyDescent="0.2"/>
    <row r="28" spans="2:8" s="37" customFormat="1" ht="15.75" customHeight="1" x14ac:dyDescent="0.2"/>
    <row r="29" spans="2:8" s="37" customFormat="1" ht="15.75" customHeight="1" x14ac:dyDescent="0.2"/>
    <row r="30" spans="2:8" s="37" customFormat="1" ht="15.75" customHeight="1" x14ac:dyDescent="0.2"/>
    <row r="31" spans="2:8" s="37" customFormat="1" ht="15.75" customHeight="1" x14ac:dyDescent="0.2"/>
    <row r="32" spans="2:8" s="37" customFormat="1" ht="15.75" customHeight="1" x14ac:dyDescent="0.2"/>
    <row r="33" s="37" customFormat="1" ht="15.75" customHeight="1" x14ac:dyDescent="0.2"/>
    <row r="34" s="37" customFormat="1" ht="15.75" customHeight="1" x14ac:dyDescent="0.2"/>
    <row r="35" s="37" customFormat="1" ht="15.75" customHeight="1" x14ac:dyDescent="0.2"/>
    <row r="36" s="37" customFormat="1" ht="15.75" customHeight="1" x14ac:dyDescent="0.2"/>
    <row r="37" s="37" customFormat="1" ht="15.75" customHeight="1" x14ac:dyDescent="0.2"/>
    <row r="38" s="37" customFormat="1" ht="15.75" customHeight="1" x14ac:dyDescent="0.2"/>
    <row r="39" s="37" customFormat="1" ht="15.75" customHeight="1" x14ac:dyDescent="0.2"/>
    <row r="40" s="37" customFormat="1" ht="15.75" customHeight="1" x14ac:dyDescent="0.2"/>
    <row r="41" s="37" customFormat="1" ht="15.75" customHeight="1" x14ac:dyDescent="0.2"/>
    <row r="42" s="37" customFormat="1" ht="15.75" customHeight="1" x14ac:dyDescent="0.2"/>
    <row r="43" s="37" customFormat="1" ht="15.75" customHeight="1" x14ac:dyDescent="0.2"/>
    <row r="44" s="37" customFormat="1" ht="15.75" customHeight="1" x14ac:dyDescent="0.2"/>
    <row r="45" s="37" customFormat="1" ht="15.75" customHeight="1" x14ac:dyDescent="0.2"/>
    <row r="46" s="37" customFormat="1" ht="15.75" customHeight="1" x14ac:dyDescent="0.2"/>
    <row r="47" s="37" customFormat="1" ht="15.75" customHeight="1" x14ac:dyDescent="0.2"/>
    <row r="48" s="37" customFormat="1" ht="15.75" customHeight="1" x14ac:dyDescent="0.2"/>
    <row r="49" s="37" customFormat="1" ht="15.75" customHeight="1" x14ac:dyDescent="0.2"/>
    <row r="50" s="37" customFormat="1" ht="15.75" customHeight="1" x14ac:dyDescent="0.2"/>
    <row r="51" s="37" customFormat="1" ht="15.75" customHeight="1" x14ac:dyDescent="0.2"/>
    <row r="52" s="37" customFormat="1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5" s="12" customFormat="1" x14ac:dyDescent="0.2"/>
    <row r="91" ht="12" customHeight="1" x14ac:dyDescent="0.2"/>
    <row r="93" ht="24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1" ht="12" customHeight="1" x14ac:dyDescent="0.2"/>
    <row r="102" ht="24.75" customHeight="1" x14ac:dyDescent="0.2"/>
    <row r="103" ht="24" customHeight="1" x14ac:dyDescent="0.2"/>
    <row r="105" ht="12" customHeight="1" x14ac:dyDescent="0.2"/>
    <row r="140" ht="15" customHeight="1" x14ac:dyDescent="0.2"/>
  </sheetData>
  <mergeCells count="8">
    <mergeCell ref="H17:H18"/>
    <mergeCell ref="F18:G18"/>
    <mergeCell ref="B1:H1"/>
    <mergeCell ref="B2:H2"/>
    <mergeCell ref="B3:H3"/>
    <mergeCell ref="B4:B6"/>
    <mergeCell ref="C4:G4"/>
    <mergeCell ref="H4:H5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14DD2-93E7-46E0-81D9-ABEAE71CD03E}">
  <dimension ref="B1:H56"/>
  <sheetViews>
    <sheetView workbookViewId="0">
      <selection activeCell="B36" sqref="B36"/>
    </sheetView>
  </sheetViews>
  <sheetFormatPr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4.8554687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65" t="s">
        <v>0</v>
      </c>
      <c r="C2" s="66"/>
      <c r="D2" s="66"/>
      <c r="E2" s="66"/>
      <c r="F2" s="66"/>
      <c r="G2" s="66"/>
      <c r="H2" s="67"/>
    </row>
    <row r="3" spans="2:8" x14ac:dyDescent="0.2">
      <c r="B3" s="68" t="s">
        <v>1</v>
      </c>
      <c r="C3" s="69"/>
      <c r="D3" s="69"/>
      <c r="E3" s="69"/>
      <c r="F3" s="69"/>
      <c r="G3" s="69"/>
      <c r="H3" s="70"/>
    </row>
    <row r="4" spans="2:8" ht="12.75" thickBot="1" x14ac:dyDescent="0.25">
      <c r="B4" s="71" t="s">
        <v>2</v>
      </c>
      <c r="C4" s="72"/>
      <c r="D4" s="72"/>
      <c r="E4" s="72"/>
      <c r="F4" s="72"/>
      <c r="G4" s="72"/>
      <c r="H4" s="73"/>
    </row>
    <row r="5" spans="2:8" s="12" customFormat="1" ht="12.75" thickBot="1" x14ac:dyDescent="0.25">
      <c r="B5" s="85" t="s">
        <v>29</v>
      </c>
      <c r="C5" s="88" t="s">
        <v>4</v>
      </c>
      <c r="D5" s="89"/>
      <c r="E5" s="89"/>
      <c r="F5" s="89"/>
      <c r="G5" s="89"/>
      <c r="H5" s="90" t="s">
        <v>5</v>
      </c>
    </row>
    <row r="6" spans="2:8" ht="24.75" thickBot="1" x14ac:dyDescent="0.25">
      <c r="B6" s="86"/>
      <c r="C6" s="38" t="s">
        <v>6</v>
      </c>
      <c r="D6" s="39" t="s">
        <v>7</v>
      </c>
      <c r="E6" s="40" t="s">
        <v>8</v>
      </c>
      <c r="F6" s="41" t="s">
        <v>9</v>
      </c>
      <c r="G6" s="38" t="s">
        <v>10</v>
      </c>
      <c r="H6" s="91"/>
    </row>
    <row r="7" spans="2:8" ht="12.75" thickBot="1" x14ac:dyDescent="0.25">
      <c r="B7" s="87"/>
      <c r="C7" s="38" t="s">
        <v>11</v>
      </c>
      <c r="D7" s="41" t="s">
        <v>12</v>
      </c>
      <c r="E7" s="38" t="s">
        <v>13</v>
      </c>
      <c r="F7" s="41" t="s">
        <v>14</v>
      </c>
      <c r="G7" s="38" t="s">
        <v>15</v>
      </c>
      <c r="H7" s="42" t="s">
        <v>16</v>
      </c>
    </row>
    <row r="8" spans="2:8" x14ac:dyDescent="0.2">
      <c r="B8" s="43" t="s">
        <v>30</v>
      </c>
      <c r="C8" s="44">
        <f>SUM(C9:C16)</f>
        <v>5444696075.2200003</v>
      </c>
      <c r="D8" s="45">
        <f>SUM(D9:D16)</f>
        <v>81006629</v>
      </c>
      <c r="E8" s="44">
        <f t="shared" ref="E8:E16" si="0">C8+D8</f>
        <v>5525702704.2200003</v>
      </c>
      <c r="F8" s="45">
        <f>SUM(F9:F16)</f>
        <v>5484266424.9799995</v>
      </c>
      <c r="G8" s="44">
        <f>SUM(G9:G16)</f>
        <v>5484266424.9799995</v>
      </c>
      <c r="H8" s="46">
        <f t="shared" ref="H8:H16" si="1">G8-C8</f>
        <v>39570349.759999275</v>
      </c>
    </row>
    <row r="9" spans="2:8" x14ac:dyDescent="0.2">
      <c r="B9" s="47" t="s">
        <v>17</v>
      </c>
      <c r="C9" s="48">
        <v>1337517868.72</v>
      </c>
      <c r="D9" s="49">
        <v>0</v>
      </c>
      <c r="E9" s="50">
        <f t="shared" si="0"/>
        <v>1337517868.72</v>
      </c>
      <c r="F9" s="49">
        <v>1302998629.1700001</v>
      </c>
      <c r="G9" s="48">
        <f>F9</f>
        <v>1302998629.1700001</v>
      </c>
      <c r="H9" s="51">
        <f t="shared" si="1"/>
        <v>-34519239.549999952</v>
      </c>
    </row>
    <row r="10" spans="2:8" x14ac:dyDescent="0.2">
      <c r="B10" s="52" t="s">
        <v>18</v>
      </c>
      <c r="C10" s="48">
        <v>0</v>
      </c>
      <c r="D10" s="49">
        <v>0</v>
      </c>
      <c r="E10" s="50">
        <f t="shared" si="0"/>
        <v>0</v>
      </c>
      <c r="F10" s="49">
        <v>0</v>
      </c>
      <c r="G10" s="48">
        <v>0</v>
      </c>
      <c r="H10" s="51">
        <f t="shared" si="1"/>
        <v>0</v>
      </c>
    </row>
    <row r="11" spans="2:8" x14ac:dyDescent="0.2">
      <c r="B11" s="47" t="s">
        <v>19</v>
      </c>
      <c r="C11" s="48">
        <v>0</v>
      </c>
      <c r="D11" s="49">
        <v>0</v>
      </c>
      <c r="E11" s="50">
        <f t="shared" si="0"/>
        <v>0</v>
      </c>
      <c r="F11" s="49">
        <v>0</v>
      </c>
      <c r="G11" s="48">
        <v>0</v>
      </c>
      <c r="H11" s="51">
        <f t="shared" si="1"/>
        <v>0</v>
      </c>
    </row>
    <row r="12" spans="2:8" x14ac:dyDescent="0.2">
      <c r="B12" s="47" t="s">
        <v>20</v>
      </c>
      <c r="C12" s="48">
        <v>522272663.44</v>
      </c>
      <c r="D12" s="49">
        <v>445297.2</v>
      </c>
      <c r="E12" s="50">
        <f t="shared" si="0"/>
        <v>522717960.63999999</v>
      </c>
      <c r="F12" s="49">
        <v>495208354.77999997</v>
      </c>
      <c r="G12" s="48">
        <f>F12</f>
        <v>495208354.77999997</v>
      </c>
      <c r="H12" s="51">
        <f t="shared" si="1"/>
        <v>-27064308.660000026</v>
      </c>
    </row>
    <row r="13" spans="2:8" x14ac:dyDescent="0.2">
      <c r="B13" s="53" t="s">
        <v>21</v>
      </c>
      <c r="C13" s="48">
        <v>46793324.549999997</v>
      </c>
      <c r="D13" s="49">
        <v>0</v>
      </c>
      <c r="E13" s="50">
        <f t="shared" si="0"/>
        <v>46793324.549999997</v>
      </c>
      <c r="F13" s="49">
        <v>88946856.769999996</v>
      </c>
      <c r="G13" s="48">
        <f>F13</f>
        <v>88946856.769999996</v>
      </c>
      <c r="H13" s="51">
        <f t="shared" si="1"/>
        <v>42153532.219999999</v>
      </c>
    </row>
    <row r="14" spans="2:8" x14ac:dyDescent="0.2">
      <c r="B14" s="53" t="s">
        <v>22</v>
      </c>
      <c r="C14" s="48">
        <v>164854619.50999999</v>
      </c>
      <c r="D14" s="49">
        <v>0</v>
      </c>
      <c r="E14" s="50">
        <f t="shared" si="0"/>
        <v>164854619.50999999</v>
      </c>
      <c r="F14" s="49">
        <v>181551491.43000001</v>
      </c>
      <c r="G14" s="48">
        <f>F14</f>
        <v>181551491.43000001</v>
      </c>
      <c r="H14" s="51">
        <f t="shared" si="1"/>
        <v>16696871.920000017</v>
      </c>
    </row>
    <row r="15" spans="2:8" ht="24" x14ac:dyDescent="0.2">
      <c r="B15" s="47" t="s">
        <v>24</v>
      </c>
      <c r="C15" s="48">
        <v>3373257599</v>
      </c>
      <c r="D15" s="49">
        <v>44950058.799999997</v>
      </c>
      <c r="E15" s="50">
        <f t="shared" si="0"/>
        <v>3418207657.8000002</v>
      </c>
      <c r="F15" s="49">
        <v>3379949819.8299999</v>
      </c>
      <c r="G15" s="48">
        <f>F15</f>
        <v>3379949819.8299999</v>
      </c>
      <c r="H15" s="51">
        <f t="shared" si="1"/>
        <v>6692220.8299999237</v>
      </c>
    </row>
    <row r="16" spans="2:8" x14ac:dyDescent="0.2">
      <c r="B16" s="47" t="s">
        <v>25</v>
      </c>
      <c r="C16" s="48">
        <v>0</v>
      </c>
      <c r="D16" s="49">
        <v>35611273</v>
      </c>
      <c r="E16" s="50">
        <f t="shared" si="0"/>
        <v>35611273</v>
      </c>
      <c r="F16" s="49">
        <v>35611273</v>
      </c>
      <c r="G16" s="48">
        <f>F16</f>
        <v>35611273</v>
      </c>
      <c r="H16" s="51">
        <f t="shared" si="1"/>
        <v>35611273</v>
      </c>
    </row>
    <row r="17" spans="2:8" x14ac:dyDescent="0.2">
      <c r="B17" s="54"/>
      <c r="C17" s="50"/>
      <c r="D17" s="55"/>
      <c r="E17" s="50"/>
      <c r="F17" s="55"/>
      <c r="G17" s="50"/>
      <c r="H17" s="51"/>
    </row>
    <row r="18" spans="2:8" ht="36" x14ac:dyDescent="0.2">
      <c r="B18" s="56" t="s">
        <v>31</v>
      </c>
      <c r="C18" s="44">
        <f>SUM(C19:C22)</f>
        <v>0</v>
      </c>
      <c r="D18" s="45">
        <f>SUM(D19:D22)</f>
        <v>66064784</v>
      </c>
      <c r="E18" s="44">
        <f>C18+D18</f>
        <v>66064784</v>
      </c>
      <c r="F18" s="45">
        <f>SUM(F19:F22)</f>
        <v>66064784</v>
      </c>
      <c r="G18" s="44">
        <f>SUM(G19:G22)</f>
        <v>66064784</v>
      </c>
      <c r="H18" s="46">
        <f>G18-C18</f>
        <v>66064784</v>
      </c>
    </row>
    <row r="19" spans="2:8" x14ac:dyDescent="0.2">
      <c r="B19" s="47" t="s">
        <v>18</v>
      </c>
      <c r="C19" s="48">
        <v>0</v>
      </c>
      <c r="D19" s="49">
        <v>0</v>
      </c>
      <c r="E19" s="50">
        <f>C19+D19</f>
        <v>0</v>
      </c>
      <c r="F19" s="49">
        <v>0</v>
      </c>
      <c r="G19" s="48">
        <v>0</v>
      </c>
      <c r="H19" s="51">
        <f>G19-C19</f>
        <v>0</v>
      </c>
    </row>
    <row r="20" spans="2:8" x14ac:dyDescent="0.2">
      <c r="B20" s="47" t="s">
        <v>21</v>
      </c>
      <c r="C20" s="48">
        <v>0</v>
      </c>
      <c r="D20" s="49">
        <v>0</v>
      </c>
      <c r="E20" s="50">
        <f>C20+D20</f>
        <v>0</v>
      </c>
      <c r="F20" s="49">
        <v>0</v>
      </c>
      <c r="G20" s="48">
        <v>0</v>
      </c>
      <c r="H20" s="51">
        <f>G20-C20</f>
        <v>0</v>
      </c>
    </row>
    <row r="21" spans="2:8" x14ac:dyDescent="0.2">
      <c r="B21" s="47" t="s">
        <v>23</v>
      </c>
      <c r="C21" s="48">
        <v>0</v>
      </c>
      <c r="D21" s="14">
        <v>66064784</v>
      </c>
      <c r="E21" s="50">
        <f>C21+D21</f>
        <v>66064784</v>
      </c>
      <c r="F21" s="16">
        <v>66064784</v>
      </c>
      <c r="G21" s="48">
        <f>F21</f>
        <v>66064784</v>
      </c>
      <c r="H21" s="51">
        <f>G21-C21</f>
        <v>66064784</v>
      </c>
    </row>
    <row r="22" spans="2:8" x14ac:dyDescent="0.2">
      <c r="B22" s="47" t="s">
        <v>25</v>
      </c>
      <c r="C22" s="48">
        <v>0</v>
      </c>
      <c r="D22" s="49">
        <v>0</v>
      </c>
      <c r="E22" s="50">
        <f>C22+D22</f>
        <v>0</v>
      </c>
      <c r="F22" s="49">
        <v>0</v>
      </c>
      <c r="G22" s="48">
        <v>0</v>
      </c>
      <c r="H22" s="51">
        <f>G22-C22</f>
        <v>0</v>
      </c>
    </row>
    <row r="23" spans="2:8" x14ac:dyDescent="0.2">
      <c r="B23" s="54"/>
      <c r="C23" s="50"/>
      <c r="D23" s="55"/>
      <c r="E23" s="50"/>
      <c r="F23" s="55"/>
      <c r="G23" s="50"/>
      <c r="H23" s="51"/>
    </row>
    <row r="24" spans="2:8" x14ac:dyDescent="0.2">
      <c r="B24" s="43" t="s">
        <v>26</v>
      </c>
      <c r="C24" s="44">
        <f>SUM(C25)</f>
        <v>0</v>
      </c>
      <c r="D24" s="45">
        <f>SUM(D25)</f>
        <v>0</v>
      </c>
      <c r="E24" s="44">
        <f>C24+D24</f>
        <v>0</v>
      </c>
      <c r="F24" s="45">
        <f>SUM(F25)</f>
        <v>0</v>
      </c>
      <c r="G24" s="44">
        <f>SUM(G25)</f>
        <v>0</v>
      </c>
      <c r="H24" s="46">
        <f>G24-C24</f>
        <v>0</v>
      </c>
    </row>
    <row r="25" spans="2:8" ht="12.75" thickBot="1" x14ac:dyDescent="0.25">
      <c r="B25" s="53" t="s">
        <v>26</v>
      </c>
      <c r="C25" s="48">
        <v>0</v>
      </c>
      <c r="D25" s="49">
        <v>0</v>
      </c>
      <c r="E25" s="50">
        <f>C25+D25</f>
        <v>0</v>
      </c>
      <c r="F25" s="49">
        <v>0</v>
      </c>
      <c r="G25" s="48">
        <v>0</v>
      </c>
      <c r="H25" s="51">
        <f>G25-C25</f>
        <v>0</v>
      </c>
    </row>
    <row r="26" spans="2:8" ht="12.75" thickBot="1" x14ac:dyDescent="0.25">
      <c r="B26" s="57" t="s">
        <v>27</v>
      </c>
      <c r="C26" s="58">
        <f>SUM(C24,C18,C8)</f>
        <v>5444696075.2200003</v>
      </c>
      <c r="D26" s="59">
        <f>SUM(D24,D18,D8)</f>
        <v>147071413</v>
      </c>
      <c r="E26" s="58">
        <f>SUM(D26,C26)</f>
        <v>5591767488.2200003</v>
      </c>
      <c r="F26" s="59">
        <f>SUM(F24,F18,F8)</f>
        <v>5550331208.9799995</v>
      </c>
      <c r="G26" s="58">
        <f>SUM(G24,G18,G8)</f>
        <v>5550331208.9799995</v>
      </c>
      <c r="H26" s="81">
        <f>SUM(G26-C26)</f>
        <v>105635133.75999928</v>
      </c>
    </row>
    <row r="27" spans="2:8" ht="12.75" thickBot="1" x14ac:dyDescent="0.25">
      <c r="B27" s="60"/>
      <c r="C27" s="61"/>
      <c r="D27" s="61"/>
      <c r="E27" s="61"/>
      <c r="F27" s="83" t="s">
        <v>28</v>
      </c>
      <c r="G27" s="84"/>
      <c r="H27" s="82"/>
    </row>
    <row r="28" spans="2:8" s="37" customFormat="1" x14ac:dyDescent="0.2"/>
    <row r="29" spans="2:8" s="37" customFormat="1" x14ac:dyDescent="0.2"/>
    <row r="30" spans="2:8" s="37" customFormat="1" x14ac:dyDescent="0.2"/>
    <row r="31" spans="2:8" s="37" customFormat="1" x14ac:dyDescent="0.2"/>
    <row r="32" spans="2:8" s="37" customFormat="1" x14ac:dyDescent="0.2"/>
    <row r="33" s="37" customFormat="1" x14ac:dyDescent="0.2"/>
    <row r="34" s="37" customFormat="1" x14ac:dyDescent="0.2"/>
    <row r="35" s="37" customFormat="1" x14ac:dyDescent="0.2"/>
    <row r="36" s="37" customFormat="1" x14ac:dyDescent="0.2"/>
    <row r="37" s="37" customFormat="1" x14ac:dyDescent="0.2"/>
    <row r="38" s="37" customFormat="1" x14ac:dyDescent="0.2"/>
    <row r="39" s="37" customFormat="1" x14ac:dyDescent="0.2"/>
    <row r="40" s="37" customFormat="1" x14ac:dyDescent="0.2"/>
    <row r="41" s="37" customFormat="1" x14ac:dyDescent="0.2"/>
    <row r="42" s="37" customFormat="1" x14ac:dyDescent="0.2"/>
    <row r="43" s="37" customFormat="1" x14ac:dyDescent="0.2"/>
    <row r="44" s="37" customFormat="1" x14ac:dyDescent="0.2"/>
    <row r="45" s="37" customFormat="1" x14ac:dyDescent="0.2"/>
    <row r="46" s="37" customFormat="1" x14ac:dyDescent="0.2"/>
    <row r="47" s="37" customFormat="1" x14ac:dyDescent="0.2"/>
    <row r="48" s="37" customFormat="1" x14ac:dyDescent="0.2"/>
    <row r="49" s="37" customFormat="1" x14ac:dyDescent="0.2"/>
    <row r="50" s="37" customFormat="1" x14ac:dyDescent="0.2"/>
    <row r="51" s="37" customFormat="1" x14ac:dyDescent="0.2"/>
    <row r="52" s="37" customFormat="1" x14ac:dyDescent="0.2"/>
    <row r="53" s="37" customFormat="1" x14ac:dyDescent="0.2"/>
    <row r="54" s="37" customFormat="1" x14ac:dyDescent="0.2"/>
    <row r="55" s="37" customFormat="1" x14ac:dyDescent="0.2"/>
    <row r="56" s="37" customFormat="1" x14ac:dyDescent="0.2"/>
  </sheetData>
  <mergeCells count="8">
    <mergeCell ref="H26:H27"/>
    <mergeCell ref="F27:G27"/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CCDB-C399-4F22-9CBA-88548177B878}">
  <dimension ref="B2:H103"/>
  <sheetViews>
    <sheetView workbookViewId="0">
      <selection activeCell="M21" sqref="M21"/>
    </sheetView>
  </sheetViews>
  <sheetFormatPr defaultColWidth="11.42578125" defaultRowHeight="12" x14ac:dyDescent="0.2"/>
  <cols>
    <col min="1" max="1" width="3.5703125" style="1" customWidth="1"/>
    <col min="2" max="2" width="53.140625" style="1" customWidth="1"/>
    <col min="3" max="3" width="15.85546875" style="1" bestFit="1" customWidth="1"/>
    <col min="4" max="4" width="13.42578125" style="1" bestFit="1" customWidth="1"/>
    <col min="5" max="6" width="15.85546875" style="1" bestFit="1" customWidth="1"/>
    <col min="7" max="8" width="13.7109375" style="1" customWidth="1"/>
    <col min="9" max="9" width="4.85546875" style="1" customWidth="1"/>
    <col min="10" max="16384" width="11.42578125" style="1"/>
  </cols>
  <sheetData>
    <row r="2" spans="2:8" x14ac:dyDescent="0.2">
      <c r="B2" s="92" t="s">
        <v>0</v>
      </c>
      <c r="C2" s="93"/>
      <c r="D2" s="93"/>
      <c r="E2" s="93"/>
      <c r="F2" s="93"/>
      <c r="G2" s="93"/>
      <c r="H2" s="94"/>
    </row>
    <row r="3" spans="2:8" x14ac:dyDescent="0.2">
      <c r="B3" s="95" t="s">
        <v>1</v>
      </c>
      <c r="C3" s="69"/>
      <c r="D3" s="69"/>
      <c r="E3" s="69"/>
      <c r="F3" s="69"/>
      <c r="G3" s="69"/>
      <c r="H3" s="96"/>
    </row>
    <row r="4" spans="2:8" x14ac:dyDescent="0.2">
      <c r="B4" s="97" t="s">
        <v>2</v>
      </c>
      <c r="C4" s="98"/>
      <c r="D4" s="98"/>
      <c r="E4" s="98"/>
      <c r="F4" s="98"/>
      <c r="G4" s="98"/>
      <c r="H4" s="99"/>
    </row>
    <row r="5" spans="2:8" x14ac:dyDescent="0.2">
      <c r="B5" s="100" t="s">
        <v>32</v>
      </c>
      <c r="C5" s="101" t="s">
        <v>4</v>
      </c>
      <c r="D5" s="102"/>
      <c r="E5" s="102"/>
      <c r="F5" s="102"/>
      <c r="G5" s="103"/>
      <c r="H5" s="104" t="s">
        <v>5</v>
      </c>
    </row>
    <row r="6" spans="2:8" ht="24" x14ac:dyDescent="0.2">
      <c r="B6" s="95"/>
      <c r="C6" s="105" t="s">
        <v>6</v>
      </c>
      <c r="D6" s="106" t="s">
        <v>7</v>
      </c>
      <c r="E6" s="105" t="s">
        <v>8</v>
      </c>
      <c r="F6" s="105" t="s">
        <v>9</v>
      </c>
      <c r="G6" s="105" t="s">
        <v>10</v>
      </c>
      <c r="H6" s="107"/>
    </row>
    <row r="7" spans="2:8" x14ac:dyDescent="0.2">
      <c r="B7" s="108"/>
      <c r="C7" s="109" t="s">
        <v>11</v>
      </c>
      <c r="D7" s="109" t="s">
        <v>12</v>
      </c>
      <c r="E7" s="105" t="s">
        <v>13</v>
      </c>
      <c r="F7" s="105" t="s">
        <v>14</v>
      </c>
      <c r="G7" s="105" t="s">
        <v>15</v>
      </c>
      <c r="H7" s="105" t="s">
        <v>16</v>
      </c>
    </row>
    <row r="8" spans="2:8" x14ac:dyDescent="0.2">
      <c r="B8" s="110" t="s">
        <v>33</v>
      </c>
      <c r="C8" s="111">
        <v>0</v>
      </c>
      <c r="D8" s="112">
        <v>0</v>
      </c>
      <c r="E8" s="113">
        <f>SUM(C8:D8)</f>
        <v>0</v>
      </c>
      <c r="F8" s="111">
        <v>0</v>
      </c>
      <c r="G8" s="112">
        <v>0</v>
      </c>
      <c r="H8" s="114">
        <f>SUM(G8-C8)</f>
        <v>0</v>
      </c>
    </row>
    <row r="9" spans="2:8" x14ac:dyDescent="0.2">
      <c r="B9" s="115" t="s">
        <v>34</v>
      </c>
      <c r="C9" s="116">
        <f>SUM(C10+C12+C15+C17+C19)</f>
        <v>1337517868.72</v>
      </c>
      <c r="D9" s="117">
        <v>0</v>
      </c>
      <c r="E9" s="114">
        <f t="shared" ref="E9:E32" si="0">SUM(C9:D9)</f>
        <v>1337517868.72</v>
      </c>
      <c r="F9" s="116">
        <f>SUM(F10+F12+F15+F17+F19)</f>
        <v>1302998629.1700001</v>
      </c>
      <c r="G9" s="117">
        <f t="shared" ref="G9:G72" si="1">F9</f>
        <v>1302998629.1700001</v>
      </c>
      <c r="H9" s="114">
        <f t="shared" ref="H9:H72" si="2">SUM(G9-C9)</f>
        <v>-34519239.549999952</v>
      </c>
    </row>
    <row r="10" spans="2:8" x14ac:dyDescent="0.2">
      <c r="B10" s="118" t="s">
        <v>35</v>
      </c>
      <c r="C10" s="119">
        <f>SUM(C11)</f>
        <v>2026057.87</v>
      </c>
      <c r="D10" s="120">
        <v>0</v>
      </c>
      <c r="E10" s="121">
        <f t="shared" si="0"/>
        <v>2026057.87</v>
      </c>
      <c r="F10" s="119">
        <f>SUM(F11)</f>
        <v>240486.35</v>
      </c>
      <c r="G10" s="120">
        <f t="shared" si="1"/>
        <v>240486.35</v>
      </c>
      <c r="H10" s="121">
        <f t="shared" si="2"/>
        <v>-1785571.52</v>
      </c>
    </row>
    <row r="11" spans="2:8" x14ac:dyDescent="0.2">
      <c r="B11" s="118" t="s">
        <v>36</v>
      </c>
      <c r="C11" s="119">
        <v>2026057.87</v>
      </c>
      <c r="D11" s="120">
        <v>0</v>
      </c>
      <c r="E11" s="121">
        <f t="shared" si="0"/>
        <v>2026057.87</v>
      </c>
      <c r="F11" s="119">
        <v>240486.35</v>
      </c>
      <c r="G11" s="120">
        <f t="shared" si="1"/>
        <v>240486.35</v>
      </c>
      <c r="H11" s="121">
        <f t="shared" si="2"/>
        <v>-1785571.52</v>
      </c>
    </row>
    <row r="12" spans="2:8" x14ac:dyDescent="0.2">
      <c r="B12" s="118" t="s">
        <v>37</v>
      </c>
      <c r="C12" s="119">
        <f>SUM(C13:C14)</f>
        <v>895437953.13000011</v>
      </c>
      <c r="D12" s="120">
        <v>0</v>
      </c>
      <c r="E12" s="121">
        <f t="shared" si="0"/>
        <v>895437953.13000011</v>
      </c>
      <c r="F12" s="119">
        <f>SUM(F13:F14)</f>
        <v>897546432.84000003</v>
      </c>
      <c r="G12" s="120">
        <f t="shared" si="1"/>
        <v>897546432.84000003</v>
      </c>
      <c r="H12" s="121">
        <f t="shared" si="2"/>
        <v>2108479.7099999189</v>
      </c>
    </row>
    <row r="13" spans="2:8" x14ac:dyDescent="0.2">
      <c r="B13" s="118" t="s">
        <v>38</v>
      </c>
      <c r="C13" s="119">
        <v>725995828.94000006</v>
      </c>
      <c r="D13" s="120">
        <v>0</v>
      </c>
      <c r="E13" s="121">
        <f t="shared" si="0"/>
        <v>725995828.94000006</v>
      </c>
      <c r="F13" s="119">
        <v>712700373.13</v>
      </c>
      <c r="G13" s="120">
        <f t="shared" si="1"/>
        <v>712700373.13</v>
      </c>
      <c r="H13" s="121">
        <f t="shared" si="2"/>
        <v>-13295455.810000062</v>
      </c>
    </row>
    <row r="14" spans="2:8" x14ac:dyDescent="0.2">
      <c r="B14" s="118" t="s">
        <v>39</v>
      </c>
      <c r="C14" s="119">
        <v>169442124.19</v>
      </c>
      <c r="D14" s="120">
        <v>0</v>
      </c>
      <c r="E14" s="121">
        <f t="shared" si="0"/>
        <v>169442124.19</v>
      </c>
      <c r="F14" s="119">
        <v>184846059.71000001</v>
      </c>
      <c r="G14" s="120">
        <f t="shared" si="1"/>
        <v>184846059.71000001</v>
      </c>
      <c r="H14" s="121">
        <f t="shared" si="2"/>
        <v>15403935.520000011</v>
      </c>
    </row>
    <row r="15" spans="2:8" ht="24" x14ac:dyDescent="0.2">
      <c r="B15" s="118" t="s">
        <v>40</v>
      </c>
      <c r="C15" s="119">
        <f>SUM(C16)</f>
        <v>301179165.69</v>
      </c>
      <c r="D15" s="120">
        <v>0</v>
      </c>
      <c r="E15" s="121">
        <f t="shared" si="0"/>
        <v>301179165.69</v>
      </c>
      <c r="F15" s="119">
        <f>SUM(F16)</f>
        <v>278226002.73000002</v>
      </c>
      <c r="G15" s="120">
        <f t="shared" si="1"/>
        <v>278226002.73000002</v>
      </c>
      <c r="H15" s="121">
        <f t="shared" si="2"/>
        <v>-22953162.959999979</v>
      </c>
    </row>
    <row r="16" spans="2:8" x14ac:dyDescent="0.2">
      <c r="B16" s="118" t="s">
        <v>41</v>
      </c>
      <c r="C16" s="119">
        <v>301179165.69</v>
      </c>
      <c r="D16" s="120">
        <v>0</v>
      </c>
      <c r="E16" s="121">
        <f t="shared" si="0"/>
        <v>301179165.69</v>
      </c>
      <c r="F16" s="119">
        <v>278226002.73000002</v>
      </c>
      <c r="G16" s="120">
        <f t="shared" si="1"/>
        <v>278226002.73000002</v>
      </c>
      <c r="H16" s="121">
        <f t="shared" si="2"/>
        <v>-22953162.959999979</v>
      </c>
    </row>
    <row r="17" spans="2:8" x14ac:dyDescent="0.2">
      <c r="B17" s="118" t="s">
        <v>42</v>
      </c>
      <c r="C17" s="119">
        <f>SUM(C18)</f>
        <v>64179456.340000004</v>
      </c>
      <c r="D17" s="120">
        <v>0</v>
      </c>
      <c r="E17" s="121">
        <f t="shared" si="0"/>
        <v>64179456.340000004</v>
      </c>
      <c r="F17" s="119">
        <f>SUM(F18)</f>
        <v>49189940.700000003</v>
      </c>
      <c r="G17" s="120">
        <f t="shared" si="1"/>
        <v>49189940.700000003</v>
      </c>
      <c r="H17" s="121">
        <f t="shared" si="2"/>
        <v>-14989515.640000001</v>
      </c>
    </row>
    <row r="18" spans="2:8" x14ac:dyDescent="0.2">
      <c r="B18" s="118" t="s">
        <v>43</v>
      </c>
      <c r="C18" s="119">
        <v>64179456.340000004</v>
      </c>
      <c r="D18" s="120">
        <v>0</v>
      </c>
      <c r="E18" s="121">
        <f t="shared" si="0"/>
        <v>64179456.340000004</v>
      </c>
      <c r="F18" s="119">
        <v>49189940.700000003</v>
      </c>
      <c r="G18" s="120">
        <f t="shared" si="1"/>
        <v>49189940.700000003</v>
      </c>
      <c r="H18" s="121">
        <f t="shared" si="2"/>
        <v>-14989515.640000001</v>
      </c>
    </row>
    <row r="19" spans="2:8" x14ac:dyDescent="0.2">
      <c r="B19" s="118" t="s">
        <v>44</v>
      </c>
      <c r="C19" s="119">
        <f>SUM(C20:C24)</f>
        <v>74695235.689999998</v>
      </c>
      <c r="D19" s="120">
        <v>0</v>
      </c>
      <c r="E19" s="121">
        <f t="shared" si="0"/>
        <v>74695235.689999998</v>
      </c>
      <c r="F19" s="119">
        <f>SUM(F20:F24)</f>
        <v>77795766.549999997</v>
      </c>
      <c r="G19" s="120">
        <f t="shared" si="1"/>
        <v>77795766.549999997</v>
      </c>
      <c r="H19" s="121">
        <f t="shared" si="2"/>
        <v>3100530.8599999994</v>
      </c>
    </row>
    <row r="20" spans="2:8" x14ac:dyDescent="0.2">
      <c r="B20" s="118" t="s">
        <v>45</v>
      </c>
      <c r="C20" s="119">
        <v>41086999.780000001</v>
      </c>
      <c r="D20" s="120">
        <v>0</v>
      </c>
      <c r="E20" s="121">
        <f t="shared" si="0"/>
        <v>41086999.780000001</v>
      </c>
      <c r="F20" s="119">
        <v>39624140.439999998</v>
      </c>
      <c r="G20" s="120">
        <f t="shared" si="1"/>
        <v>39624140.439999998</v>
      </c>
      <c r="H20" s="121">
        <f t="shared" si="2"/>
        <v>-1462859.3400000036</v>
      </c>
    </row>
    <row r="21" spans="2:8" x14ac:dyDescent="0.2">
      <c r="B21" s="118" t="s">
        <v>46</v>
      </c>
      <c r="C21" s="119">
        <v>6796908.3499999996</v>
      </c>
      <c r="D21" s="120">
        <v>0</v>
      </c>
      <c r="E21" s="121">
        <f t="shared" si="0"/>
        <v>6796908.3499999996</v>
      </c>
      <c r="F21" s="119">
        <v>7365108.9299999997</v>
      </c>
      <c r="G21" s="120">
        <f t="shared" si="1"/>
        <v>7365108.9299999997</v>
      </c>
      <c r="H21" s="121">
        <f t="shared" si="2"/>
        <v>568200.58000000007</v>
      </c>
    </row>
    <row r="22" spans="2:8" x14ac:dyDescent="0.2">
      <c r="B22" s="118" t="s">
        <v>47</v>
      </c>
      <c r="C22" s="119">
        <v>10301578.74</v>
      </c>
      <c r="D22" s="120">
        <v>0</v>
      </c>
      <c r="E22" s="121">
        <f t="shared" si="0"/>
        <v>10301578.74</v>
      </c>
      <c r="F22" s="119">
        <v>10100073.359999999</v>
      </c>
      <c r="G22" s="120">
        <f t="shared" si="1"/>
        <v>10100073.359999999</v>
      </c>
      <c r="H22" s="121">
        <f t="shared" si="2"/>
        <v>-201505.38000000082</v>
      </c>
    </row>
    <row r="23" spans="2:8" x14ac:dyDescent="0.2">
      <c r="B23" s="118" t="s">
        <v>48</v>
      </c>
      <c r="C23" s="119">
        <v>544281.31999999995</v>
      </c>
      <c r="D23" s="120">
        <v>0</v>
      </c>
      <c r="E23" s="121">
        <f t="shared" si="0"/>
        <v>544281.31999999995</v>
      </c>
      <c r="F23" s="119">
        <v>817194.71</v>
      </c>
      <c r="G23" s="120">
        <f t="shared" si="1"/>
        <v>817194.71</v>
      </c>
      <c r="H23" s="121">
        <f t="shared" si="2"/>
        <v>272913.39</v>
      </c>
    </row>
    <row r="24" spans="2:8" x14ac:dyDescent="0.2">
      <c r="B24" s="118" t="s">
        <v>49</v>
      </c>
      <c r="C24" s="119">
        <v>15965467.5</v>
      </c>
      <c r="D24" s="120">
        <v>0</v>
      </c>
      <c r="E24" s="121">
        <f t="shared" si="0"/>
        <v>15965467.5</v>
      </c>
      <c r="F24" s="119">
        <v>19889249.109999999</v>
      </c>
      <c r="G24" s="120">
        <f t="shared" si="1"/>
        <v>19889249.109999999</v>
      </c>
      <c r="H24" s="121">
        <f t="shared" si="2"/>
        <v>3923781.6099999994</v>
      </c>
    </row>
    <row r="25" spans="2:8" x14ac:dyDescent="0.2">
      <c r="B25" s="122" t="s">
        <v>50</v>
      </c>
      <c r="C25" s="116">
        <f>SUM(C26+C31+C55)</f>
        <v>522272663.44</v>
      </c>
      <c r="D25" s="117">
        <f>SUM(D26+D31+D55)</f>
        <v>445297.2</v>
      </c>
      <c r="E25" s="114">
        <f t="shared" si="0"/>
        <v>522717960.63999999</v>
      </c>
      <c r="F25" s="116">
        <f>SUM(F26+F31+F55)</f>
        <v>495208354.77999991</v>
      </c>
      <c r="G25" s="117">
        <f t="shared" si="1"/>
        <v>495208354.77999991</v>
      </c>
      <c r="H25" s="114">
        <f t="shared" si="2"/>
        <v>-27064308.660000086</v>
      </c>
    </row>
    <row r="26" spans="2:8" ht="24" x14ac:dyDescent="0.2">
      <c r="B26" s="118" t="s">
        <v>51</v>
      </c>
      <c r="C26" s="119">
        <f>SUM(C27:C30)</f>
        <v>34776709.920000002</v>
      </c>
      <c r="D26" s="120">
        <v>0</v>
      </c>
      <c r="E26" s="121">
        <f t="shared" si="0"/>
        <v>34776709.920000002</v>
      </c>
      <c r="F26" s="119">
        <f>SUM(F27:F30)</f>
        <v>39349513.569999993</v>
      </c>
      <c r="G26" s="120">
        <f t="shared" si="1"/>
        <v>39349513.569999993</v>
      </c>
      <c r="H26" s="121">
        <f t="shared" si="2"/>
        <v>4572803.6499999911</v>
      </c>
    </row>
    <row r="27" spans="2:8" ht="24" x14ac:dyDescent="0.2">
      <c r="B27" s="118" t="s">
        <v>52</v>
      </c>
      <c r="C27" s="119">
        <v>6118603</v>
      </c>
      <c r="D27" s="120">
        <v>0</v>
      </c>
      <c r="E27" s="121">
        <f t="shared" si="0"/>
        <v>6118603</v>
      </c>
      <c r="F27" s="119">
        <v>14138584.789999999</v>
      </c>
      <c r="G27" s="120">
        <f t="shared" si="1"/>
        <v>14138584.789999999</v>
      </c>
      <c r="H27" s="121">
        <f t="shared" si="2"/>
        <v>8019981.7899999991</v>
      </c>
    </row>
    <row r="28" spans="2:8" x14ac:dyDescent="0.2">
      <c r="B28" s="118" t="s">
        <v>53</v>
      </c>
      <c r="C28" s="119">
        <v>8952805.2400000002</v>
      </c>
      <c r="D28" s="120">
        <v>0</v>
      </c>
      <c r="E28" s="121">
        <f t="shared" si="0"/>
        <v>8952805.2400000002</v>
      </c>
      <c r="F28" s="119">
        <v>15792871.720000001</v>
      </c>
      <c r="G28" s="120">
        <f t="shared" si="1"/>
        <v>15792871.720000001</v>
      </c>
      <c r="H28" s="121">
        <f t="shared" si="2"/>
        <v>6840066.4800000004</v>
      </c>
    </row>
    <row r="29" spans="2:8" ht="24" x14ac:dyDescent="0.2">
      <c r="B29" s="118" t="s">
        <v>54</v>
      </c>
      <c r="C29" s="119">
        <v>6575607.4699999997</v>
      </c>
      <c r="D29" s="120">
        <v>0</v>
      </c>
      <c r="E29" s="121">
        <f t="shared" si="0"/>
        <v>6575607.4699999997</v>
      </c>
      <c r="F29" s="119">
        <v>3556236.56</v>
      </c>
      <c r="G29" s="120">
        <f t="shared" si="1"/>
        <v>3556236.56</v>
      </c>
      <c r="H29" s="121">
        <f t="shared" si="2"/>
        <v>-3019370.9099999997</v>
      </c>
    </row>
    <row r="30" spans="2:8" ht="24" x14ac:dyDescent="0.2">
      <c r="B30" s="118" t="s">
        <v>55</v>
      </c>
      <c r="C30" s="119">
        <v>13129694.210000001</v>
      </c>
      <c r="D30" s="120">
        <v>0</v>
      </c>
      <c r="E30" s="121">
        <f t="shared" si="0"/>
        <v>13129694.210000001</v>
      </c>
      <c r="F30" s="119">
        <v>5861820.5</v>
      </c>
      <c r="G30" s="120">
        <f t="shared" si="1"/>
        <v>5861820.5</v>
      </c>
      <c r="H30" s="121">
        <f t="shared" si="2"/>
        <v>-7267873.7100000009</v>
      </c>
    </row>
    <row r="31" spans="2:8" x14ac:dyDescent="0.2">
      <c r="B31" s="118" t="s">
        <v>56</v>
      </c>
      <c r="C31" s="119">
        <f>SUM(C32:C54)</f>
        <v>486186356.69</v>
      </c>
      <c r="D31" s="120">
        <f>SUM(D32:D54)</f>
        <v>445297.2</v>
      </c>
      <c r="E31" s="121">
        <f t="shared" si="0"/>
        <v>486631653.88999999</v>
      </c>
      <c r="F31" s="119">
        <f>SUM(F32:F54)</f>
        <v>452919280.43999994</v>
      </c>
      <c r="G31" s="120">
        <f t="shared" si="1"/>
        <v>452919280.43999994</v>
      </c>
      <c r="H31" s="121">
        <f t="shared" si="2"/>
        <v>-33267076.25000006</v>
      </c>
    </row>
    <row r="32" spans="2:8" x14ac:dyDescent="0.2">
      <c r="B32" s="118" t="s">
        <v>57</v>
      </c>
      <c r="C32" s="119">
        <v>176800</v>
      </c>
      <c r="D32" s="120">
        <v>0</v>
      </c>
      <c r="E32" s="121">
        <f t="shared" si="0"/>
        <v>176800</v>
      </c>
      <c r="F32" s="119">
        <v>156564.22</v>
      </c>
      <c r="G32" s="120">
        <f t="shared" si="1"/>
        <v>156564.22</v>
      </c>
      <c r="H32" s="121">
        <f t="shared" si="2"/>
        <v>-20235.78</v>
      </c>
    </row>
    <row r="33" spans="2:8" x14ac:dyDescent="0.2">
      <c r="B33" s="118" t="s">
        <v>58</v>
      </c>
      <c r="C33" s="119">
        <v>735000</v>
      </c>
      <c r="D33" s="120">
        <v>0</v>
      </c>
      <c r="E33" s="121">
        <f t="shared" ref="E33:E96" si="3">SUM(C33:D33)</f>
        <v>735000</v>
      </c>
      <c r="F33" s="119">
        <v>942085.33</v>
      </c>
      <c r="G33" s="120">
        <f t="shared" si="1"/>
        <v>942085.33</v>
      </c>
      <c r="H33" s="121">
        <f t="shared" si="2"/>
        <v>207085.32999999996</v>
      </c>
    </row>
    <row r="34" spans="2:8" x14ac:dyDescent="0.2">
      <c r="B34" s="118" t="s">
        <v>59</v>
      </c>
      <c r="C34" s="119">
        <v>65826232</v>
      </c>
      <c r="D34" s="120">
        <v>0</v>
      </c>
      <c r="E34" s="121">
        <f t="shared" si="3"/>
        <v>65826232</v>
      </c>
      <c r="F34" s="119">
        <v>64371412.869999997</v>
      </c>
      <c r="G34" s="120">
        <f t="shared" si="1"/>
        <v>64371412.869999997</v>
      </c>
      <c r="H34" s="121">
        <f t="shared" si="2"/>
        <v>-1454819.1300000027</v>
      </c>
    </row>
    <row r="35" spans="2:8" x14ac:dyDescent="0.2">
      <c r="B35" s="118" t="s">
        <v>60</v>
      </c>
      <c r="C35" s="119">
        <v>3153935.21</v>
      </c>
      <c r="D35" s="120">
        <v>0</v>
      </c>
      <c r="E35" s="121">
        <f t="shared" si="3"/>
        <v>3153935.21</v>
      </c>
      <c r="F35" s="119">
        <v>4993580.5</v>
      </c>
      <c r="G35" s="120">
        <f t="shared" si="1"/>
        <v>4993580.5</v>
      </c>
      <c r="H35" s="121">
        <f t="shared" si="2"/>
        <v>1839645.29</v>
      </c>
    </row>
    <row r="36" spans="2:8" x14ac:dyDescent="0.2">
      <c r="B36" s="118" t="s">
        <v>61</v>
      </c>
      <c r="C36" s="119">
        <v>291200</v>
      </c>
      <c r="D36" s="120">
        <v>0</v>
      </c>
      <c r="E36" s="121">
        <f t="shared" si="3"/>
        <v>291200</v>
      </c>
      <c r="F36" s="119">
        <v>349388.85</v>
      </c>
      <c r="G36" s="120">
        <f t="shared" si="1"/>
        <v>349388.85</v>
      </c>
      <c r="H36" s="121">
        <f t="shared" si="2"/>
        <v>58188.849999999977</v>
      </c>
    </row>
    <row r="37" spans="2:8" x14ac:dyDescent="0.2">
      <c r="B37" s="118" t="s">
        <v>62</v>
      </c>
      <c r="C37" s="119">
        <v>75000</v>
      </c>
      <c r="D37" s="120">
        <v>0</v>
      </c>
      <c r="E37" s="121">
        <f t="shared" si="3"/>
        <v>75000</v>
      </c>
      <c r="F37" s="119">
        <v>48726.42</v>
      </c>
      <c r="G37" s="120">
        <f t="shared" si="1"/>
        <v>48726.42</v>
      </c>
      <c r="H37" s="121">
        <f t="shared" si="2"/>
        <v>-26273.58</v>
      </c>
    </row>
    <row r="38" spans="2:8" x14ac:dyDescent="0.2">
      <c r="B38" s="118" t="s">
        <v>63</v>
      </c>
      <c r="C38" s="119">
        <v>3004550</v>
      </c>
      <c r="D38" s="120">
        <v>0</v>
      </c>
      <c r="E38" s="121">
        <f t="shared" si="3"/>
        <v>3004550</v>
      </c>
      <c r="F38" s="119">
        <v>2011450.36</v>
      </c>
      <c r="G38" s="120">
        <f t="shared" si="1"/>
        <v>2011450.36</v>
      </c>
      <c r="H38" s="121">
        <f t="shared" si="2"/>
        <v>-993099.6399999999</v>
      </c>
    </row>
    <row r="39" spans="2:8" x14ac:dyDescent="0.2">
      <c r="B39" s="118" t="s">
        <v>64</v>
      </c>
      <c r="C39" s="119">
        <v>11748647</v>
      </c>
      <c r="D39" s="120">
        <v>0</v>
      </c>
      <c r="E39" s="121">
        <f t="shared" si="3"/>
        <v>11748647</v>
      </c>
      <c r="F39" s="119">
        <v>10753925.74</v>
      </c>
      <c r="G39" s="120">
        <f t="shared" si="1"/>
        <v>10753925.74</v>
      </c>
      <c r="H39" s="121">
        <f t="shared" si="2"/>
        <v>-994721.25999999978</v>
      </c>
    </row>
    <row r="40" spans="2:8" ht="24" x14ac:dyDescent="0.2">
      <c r="B40" s="118" t="s">
        <v>65</v>
      </c>
      <c r="C40" s="119">
        <v>20007708</v>
      </c>
      <c r="D40" s="120">
        <v>0</v>
      </c>
      <c r="E40" s="121">
        <f t="shared" si="3"/>
        <v>20007708</v>
      </c>
      <c r="F40" s="119">
        <v>10578263.210000001</v>
      </c>
      <c r="G40" s="120">
        <f t="shared" si="1"/>
        <v>10578263.210000001</v>
      </c>
      <c r="H40" s="121">
        <f t="shared" si="2"/>
        <v>-9429444.7899999991</v>
      </c>
    </row>
    <row r="41" spans="2:8" ht="24" x14ac:dyDescent="0.2">
      <c r="B41" s="118" t="s">
        <v>66</v>
      </c>
      <c r="C41" s="119">
        <v>2842393.3</v>
      </c>
      <c r="D41" s="120">
        <v>0</v>
      </c>
      <c r="E41" s="121">
        <f t="shared" si="3"/>
        <v>2842393.3</v>
      </c>
      <c r="F41" s="119">
        <v>4072506.59</v>
      </c>
      <c r="G41" s="120">
        <f t="shared" si="1"/>
        <v>4072506.59</v>
      </c>
      <c r="H41" s="121">
        <f t="shared" si="2"/>
        <v>1230113.29</v>
      </c>
    </row>
    <row r="42" spans="2:8" ht="24" x14ac:dyDescent="0.2">
      <c r="B42" s="118" t="s">
        <v>67</v>
      </c>
      <c r="C42" s="119">
        <v>19379433.52</v>
      </c>
      <c r="D42" s="120">
        <v>0</v>
      </c>
      <c r="E42" s="121">
        <f t="shared" si="3"/>
        <v>19379433.52</v>
      </c>
      <c r="F42" s="119">
        <v>14950693.91</v>
      </c>
      <c r="G42" s="120">
        <f t="shared" si="1"/>
        <v>14950693.91</v>
      </c>
      <c r="H42" s="121">
        <f t="shared" si="2"/>
        <v>-4428739.6099999994</v>
      </c>
    </row>
    <row r="43" spans="2:8" x14ac:dyDescent="0.2">
      <c r="B43" s="118" t="s">
        <v>68</v>
      </c>
      <c r="C43" s="119">
        <v>1647096.26</v>
      </c>
      <c r="D43" s="120">
        <v>0</v>
      </c>
      <c r="E43" s="121">
        <f t="shared" si="3"/>
        <v>1647096.26</v>
      </c>
      <c r="F43" s="119">
        <v>362213.3</v>
      </c>
      <c r="G43" s="120">
        <f t="shared" si="1"/>
        <v>362213.3</v>
      </c>
      <c r="H43" s="121">
        <f t="shared" si="2"/>
        <v>-1284882.96</v>
      </c>
    </row>
    <row r="44" spans="2:8" x14ac:dyDescent="0.2">
      <c r="B44" s="123" t="s">
        <v>69</v>
      </c>
      <c r="C44" s="119">
        <v>13772709.27</v>
      </c>
      <c r="D44" s="120">
        <v>0</v>
      </c>
      <c r="E44" s="121">
        <f t="shared" si="3"/>
        <v>13772709.27</v>
      </c>
      <c r="F44" s="119">
        <v>15189838.59</v>
      </c>
      <c r="G44" s="120">
        <f t="shared" si="1"/>
        <v>15189838.59</v>
      </c>
      <c r="H44" s="121">
        <f t="shared" si="2"/>
        <v>1417129.3200000003</v>
      </c>
    </row>
    <row r="45" spans="2:8" x14ac:dyDescent="0.2">
      <c r="B45" s="118" t="s">
        <v>70</v>
      </c>
      <c r="C45" s="119">
        <v>0</v>
      </c>
      <c r="D45" s="120">
        <v>66500</v>
      </c>
      <c r="E45" s="121">
        <f t="shared" si="3"/>
        <v>66500</v>
      </c>
      <c r="F45" s="119">
        <v>66500</v>
      </c>
      <c r="G45" s="120">
        <f t="shared" si="1"/>
        <v>66500</v>
      </c>
      <c r="H45" s="121">
        <f t="shared" si="2"/>
        <v>66500</v>
      </c>
    </row>
    <row r="46" spans="2:8" x14ac:dyDescent="0.2">
      <c r="B46" s="118" t="s">
        <v>71</v>
      </c>
      <c r="C46" s="119">
        <v>282506300.80000001</v>
      </c>
      <c r="D46" s="120">
        <v>0</v>
      </c>
      <c r="E46" s="121">
        <f t="shared" si="3"/>
        <v>282506300.80000001</v>
      </c>
      <c r="F46" s="119">
        <v>267323177.69</v>
      </c>
      <c r="G46" s="120">
        <f t="shared" si="1"/>
        <v>267323177.69</v>
      </c>
      <c r="H46" s="121">
        <f t="shared" si="2"/>
        <v>-15183123.110000014</v>
      </c>
    </row>
    <row r="47" spans="2:8" ht="24" x14ac:dyDescent="0.2">
      <c r="B47" s="118" t="s">
        <v>72</v>
      </c>
      <c r="C47" s="119">
        <v>7661225.1299999999</v>
      </c>
      <c r="D47" s="120">
        <v>0</v>
      </c>
      <c r="E47" s="121">
        <f t="shared" si="3"/>
        <v>7661225.1299999999</v>
      </c>
      <c r="F47" s="119">
        <v>5532676.8799999999</v>
      </c>
      <c r="G47" s="120">
        <f t="shared" si="1"/>
        <v>5532676.8799999999</v>
      </c>
      <c r="H47" s="121">
        <f t="shared" si="2"/>
        <v>-2128548.25</v>
      </c>
    </row>
    <row r="48" spans="2:8" x14ac:dyDescent="0.2">
      <c r="B48" s="118" t="s">
        <v>73</v>
      </c>
      <c r="C48" s="119">
        <v>7350138.5</v>
      </c>
      <c r="D48" s="120">
        <v>0</v>
      </c>
      <c r="E48" s="121">
        <f t="shared" si="3"/>
        <v>7350138.5</v>
      </c>
      <c r="F48" s="119">
        <v>5475965.4299999997</v>
      </c>
      <c r="G48" s="120">
        <f t="shared" si="1"/>
        <v>5475965.4299999997</v>
      </c>
      <c r="H48" s="121">
        <f t="shared" si="2"/>
        <v>-1874173.0700000003</v>
      </c>
    </row>
    <row r="49" spans="2:8" x14ac:dyDescent="0.2">
      <c r="B49" s="118" t="s">
        <v>74</v>
      </c>
      <c r="C49" s="119">
        <v>3871311.01</v>
      </c>
      <c r="D49" s="120">
        <v>0</v>
      </c>
      <c r="E49" s="121">
        <f t="shared" si="3"/>
        <v>3871311.01</v>
      </c>
      <c r="F49" s="119">
        <v>3274574.81</v>
      </c>
      <c r="G49" s="120">
        <f t="shared" si="1"/>
        <v>3274574.81</v>
      </c>
      <c r="H49" s="121">
        <f t="shared" si="2"/>
        <v>-596736.19999999972</v>
      </c>
    </row>
    <row r="50" spans="2:8" ht="24" x14ac:dyDescent="0.2">
      <c r="B50" s="118" t="s">
        <v>75</v>
      </c>
      <c r="C50" s="119">
        <v>754055.08</v>
      </c>
      <c r="D50" s="120">
        <v>0</v>
      </c>
      <c r="E50" s="121">
        <f t="shared" si="3"/>
        <v>754055.08</v>
      </c>
      <c r="F50" s="119">
        <v>449465.25</v>
      </c>
      <c r="G50" s="120">
        <f t="shared" si="1"/>
        <v>449465.25</v>
      </c>
      <c r="H50" s="121">
        <f t="shared" si="2"/>
        <v>-304589.82999999996</v>
      </c>
    </row>
    <row r="51" spans="2:8" x14ac:dyDescent="0.2">
      <c r="B51" s="118" t="s">
        <v>76</v>
      </c>
      <c r="C51" s="119">
        <v>0</v>
      </c>
      <c r="D51" s="120">
        <v>378797.2</v>
      </c>
      <c r="E51" s="121">
        <f t="shared" si="3"/>
        <v>378797.2</v>
      </c>
      <c r="F51" s="119">
        <v>378797.2</v>
      </c>
      <c r="G51" s="120">
        <f t="shared" si="1"/>
        <v>378797.2</v>
      </c>
      <c r="H51" s="121">
        <f t="shared" si="2"/>
        <v>378797.2</v>
      </c>
    </row>
    <row r="52" spans="2:8" x14ac:dyDescent="0.2">
      <c r="B52" s="118" t="s">
        <v>77</v>
      </c>
      <c r="C52" s="119">
        <v>12804678.609999999</v>
      </c>
      <c r="D52" s="120">
        <v>0</v>
      </c>
      <c r="E52" s="121">
        <f t="shared" si="3"/>
        <v>12804678.609999999</v>
      </c>
      <c r="F52" s="119">
        <v>14410948.84</v>
      </c>
      <c r="G52" s="120">
        <f t="shared" si="1"/>
        <v>14410948.84</v>
      </c>
      <c r="H52" s="121">
        <f t="shared" si="2"/>
        <v>1606270.2300000004</v>
      </c>
    </row>
    <row r="53" spans="2:8" x14ac:dyDescent="0.2">
      <c r="B53" s="118" t="s">
        <v>78</v>
      </c>
      <c r="C53" s="119">
        <v>23907928</v>
      </c>
      <c r="D53" s="120">
        <v>0</v>
      </c>
      <c r="E53" s="121">
        <f t="shared" si="3"/>
        <v>23907928</v>
      </c>
      <c r="F53" s="119">
        <v>20284741.239999998</v>
      </c>
      <c r="G53" s="120">
        <f t="shared" si="1"/>
        <v>20284741.239999998</v>
      </c>
      <c r="H53" s="121">
        <f t="shared" si="2"/>
        <v>-3623186.7600000016</v>
      </c>
    </row>
    <row r="54" spans="2:8" x14ac:dyDescent="0.2">
      <c r="B54" s="118" t="s">
        <v>79</v>
      </c>
      <c r="C54" s="119">
        <v>4670015</v>
      </c>
      <c r="D54" s="120">
        <v>0</v>
      </c>
      <c r="E54" s="121">
        <f t="shared" si="3"/>
        <v>4670015</v>
      </c>
      <c r="F54" s="119">
        <v>6941783.21</v>
      </c>
      <c r="G54" s="120">
        <f t="shared" si="1"/>
        <v>6941783.21</v>
      </c>
      <c r="H54" s="121">
        <f t="shared" si="2"/>
        <v>2271768.21</v>
      </c>
    </row>
    <row r="55" spans="2:8" x14ac:dyDescent="0.2">
      <c r="B55" s="118" t="s">
        <v>80</v>
      </c>
      <c r="C55" s="119">
        <f>SUM(C56)</f>
        <v>1309596.83</v>
      </c>
      <c r="D55" s="120">
        <v>0</v>
      </c>
      <c r="E55" s="121">
        <f t="shared" si="3"/>
        <v>1309596.83</v>
      </c>
      <c r="F55" s="120">
        <f>SUM(F56)</f>
        <v>2939560.77</v>
      </c>
      <c r="G55" s="120">
        <f t="shared" si="1"/>
        <v>2939560.77</v>
      </c>
      <c r="H55" s="121">
        <f t="shared" si="2"/>
        <v>1629963.94</v>
      </c>
    </row>
    <row r="56" spans="2:8" x14ac:dyDescent="0.2">
      <c r="B56" s="118" t="s">
        <v>81</v>
      </c>
      <c r="C56" s="119">
        <v>1309596.83</v>
      </c>
      <c r="D56" s="120">
        <v>0</v>
      </c>
      <c r="E56" s="121">
        <f t="shared" si="3"/>
        <v>1309596.83</v>
      </c>
      <c r="F56" s="119">
        <v>2939560.77</v>
      </c>
      <c r="G56" s="120">
        <f t="shared" si="1"/>
        <v>2939560.77</v>
      </c>
      <c r="H56" s="121">
        <f t="shared" si="2"/>
        <v>1629963.94</v>
      </c>
    </row>
    <row r="57" spans="2:8" x14ac:dyDescent="0.2">
      <c r="B57" s="122" t="s">
        <v>82</v>
      </c>
      <c r="C57" s="116">
        <f>SUM(C58)</f>
        <v>46793324.550000004</v>
      </c>
      <c r="D57" s="117">
        <v>0</v>
      </c>
      <c r="E57" s="114">
        <f t="shared" si="3"/>
        <v>46793324.550000004</v>
      </c>
      <c r="F57" s="116">
        <f>SUM(F58)</f>
        <v>88946856.769999996</v>
      </c>
      <c r="G57" s="117">
        <f t="shared" si="1"/>
        <v>88946856.769999996</v>
      </c>
      <c r="H57" s="114">
        <f t="shared" si="2"/>
        <v>42153532.219999991</v>
      </c>
    </row>
    <row r="58" spans="2:8" x14ac:dyDescent="0.2">
      <c r="B58" s="118" t="s">
        <v>83</v>
      </c>
      <c r="C58" s="119">
        <f>SUM(C59:C62)</f>
        <v>46793324.550000004</v>
      </c>
      <c r="D58" s="120">
        <v>0</v>
      </c>
      <c r="E58" s="121">
        <f t="shared" si="3"/>
        <v>46793324.550000004</v>
      </c>
      <c r="F58" s="119">
        <f>SUM(F59:F62)</f>
        <v>88946856.769999996</v>
      </c>
      <c r="G58" s="120">
        <f t="shared" si="1"/>
        <v>88946856.769999996</v>
      </c>
      <c r="H58" s="121">
        <f t="shared" si="2"/>
        <v>42153532.219999991</v>
      </c>
    </row>
    <row r="59" spans="2:8" x14ac:dyDescent="0.2">
      <c r="B59" s="118" t="s">
        <v>84</v>
      </c>
      <c r="C59" s="119">
        <v>15365469.84</v>
      </c>
      <c r="D59" s="120">
        <v>0</v>
      </c>
      <c r="E59" s="121">
        <f t="shared" si="3"/>
        <v>15365469.84</v>
      </c>
      <c r="F59" s="119">
        <v>15362873.960000001</v>
      </c>
      <c r="G59" s="120">
        <f t="shared" si="1"/>
        <v>15362873.960000001</v>
      </c>
      <c r="H59" s="121">
        <f t="shared" si="2"/>
        <v>-2595.8799999989569</v>
      </c>
    </row>
    <row r="60" spans="2:8" x14ac:dyDescent="0.2">
      <c r="B60" s="118" t="s">
        <v>85</v>
      </c>
      <c r="C60" s="119">
        <v>30624294</v>
      </c>
      <c r="D60" s="120">
        <v>0</v>
      </c>
      <c r="E60" s="121">
        <f t="shared" si="3"/>
        <v>30624294</v>
      </c>
      <c r="F60" s="119">
        <v>72658404.010000005</v>
      </c>
      <c r="G60" s="120">
        <f t="shared" si="1"/>
        <v>72658404.010000005</v>
      </c>
      <c r="H60" s="121">
        <f t="shared" si="2"/>
        <v>42034110.010000005</v>
      </c>
    </row>
    <row r="61" spans="2:8" x14ac:dyDescent="0.2">
      <c r="B61" s="118" t="s">
        <v>86</v>
      </c>
      <c r="C61" s="119">
        <v>729444.74</v>
      </c>
      <c r="D61" s="120">
        <v>0</v>
      </c>
      <c r="E61" s="121">
        <f t="shared" si="3"/>
        <v>729444.74</v>
      </c>
      <c r="F61" s="119">
        <v>215955.38</v>
      </c>
      <c r="G61" s="120">
        <f t="shared" si="1"/>
        <v>215955.38</v>
      </c>
      <c r="H61" s="121">
        <f t="shared" si="2"/>
        <v>-513489.36</v>
      </c>
    </row>
    <row r="62" spans="2:8" x14ac:dyDescent="0.2">
      <c r="B62" s="118" t="s">
        <v>87</v>
      </c>
      <c r="C62" s="119">
        <v>74115.97</v>
      </c>
      <c r="D62" s="120">
        <v>0</v>
      </c>
      <c r="E62" s="121">
        <f t="shared" si="3"/>
        <v>74115.97</v>
      </c>
      <c r="F62" s="119">
        <v>709623.42</v>
      </c>
      <c r="G62" s="120">
        <f t="shared" si="1"/>
        <v>709623.42</v>
      </c>
      <c r="H62" s="121">
        <f t="shared" si="2"/>
        <v>635507.45000000007</v>
      </c>
    </row>
    <row r="63" spans="2:8" x14ac:dyDescent="0.2">
      <c r="B63" s="122" t="s">
        <v>88</v>
      </c>
      <c r="C63" s="116">
        <f>SUM(C64+C68+C72)</f>
        <v>164854619.51000002</v>
      </c>
      <c r="D63" s="117">
        <v>0</v>
      </c>
      <c r="E63" s="114">
        <f t="shared" si="3"/>
        <v>164854619.51000002</v>
      </c>
      <c r="F63" s="114">
        <f>SUM(F64+F68+F72)</f>
        <v>181551491.43000001</v>
      </c>
      <c r="G63" s="114">
        <f t="shared" si="1"/>
        <v>181551491.43000001</v>
      </c>
      <c r="H63" s="114">
        <f t="shared" si="2"/>
        <v>16696871.919999987</v>
      </c>
    </row>
    <row r="64" spans="2:8" x14ac:dyDescent="0.2">
      <c r="B64" s="118" t="s">
        <v>89</v>
      </c>
      <c r="C64" s="119">
        <f>SUM(C65)</f>
        <v>135217516.5</v>
      </c>
      <c r="D64" s="120">
        <v>0</v>
      </c>
      <c r="E64" s="121">
        <f t="shared" si="3"/>
        <v>135217516.5</v>
      </c>
      <c r="F64" s="121">
        <f>SUM(F65)</f>
        <v>139021328.91</v>
      </c>
      <c r="G64" s="121">
        <f t="shared" si="1"/>
        <v>139021328.91</v>
      </c>
      <c r="H64" s="121">
        <f t="shared" si="2"/>
        <v>3803812.4099999964</v>
      </c>
    </row>
    <row r="65" spans="2:8" x14ac:dyDescent="0.2">
      <c r="B65" s="118" t="s">
        <v>90</v>
      </c>
      <c r="C65" s="119">
        <f>SUM(C66:C67)</f>
        <v>135217516.5</v>
      </c>
      <c r="D65" s="120">
        <v>0</v>
      </c>
      <c r="E65" s="121">
        <f t="shared" si="3"/>
        <v>135217516.5</v>
      </c>
      <c r="F65" s="119">
        <f>SUM(F66:F67)</f>
        <v>139021328.91</v>
      </c>
      <c r="G65" s="120">
        <f t="shared" si="1"/>
        <v>139021328.91</v>
      </c>
      <c r="H65" s="121">
        <f t="shared" si="2"/>
        <v>3803812.4099999964</v>
      </c>
    </row>
    <row r="66" spans="2:8" x14ac:dyDescent="0.2">
      <c r="B66" s="118" t="s">
        <v>91</v>
      </c>
      <c r="C66" s="119">
        <v>135055516.5</v>
      </c>
      <c r="D66" s="120">
        <v>0</v>
      </c>
      <c r="E66" s="121">
        <f t="shared" si="3"/>
        <v>135055516.5</v>
      </c>
      <c r="F66" s="119">
        <v>138923528.91</v>
      </c>
      <c r="G66" s="120">
        <f t="shared" si="1"/>
        <v>138923528.91</v>
      </c>
      <c r="H66" s="121">
        <f t="shared" si="2"/>
        <v>3868012.4099999964</v>
      </c>
    </row>
    <row r="67" spans="2:8" x14ac:dyDescent="0.2">
      <c r="B67" s="118" t="s">
        <v>92</v>
      </c>
      <c r="C67" s="119">
        <v>162000</v>
      </c>
      <c r="D67" s="120">
        <v>0</v>
      </c>
      <c r="E67" s="121">
        <f t="shared" si="3"/>
        <v>162000</v>
      </c>
      <c r="F67" s="119">
        <v>97800</v>
      </c>
      <c r="G67" s="120">
        <f t="shared" si="1"/>
        <v>97800</v>
      </c>
      <c r="H67" s="121">
        <f t="shared" si="2"/>
        <v>-64200</v>
      </c>
    </row>
    <row r="68" spans="2:8" x14ac:dyDescent="0.2">
      <c r="B68" s="118" t="s">
        <v>93</v>
      </c>
      <c r="C68" s="119">
        <f>SUM(C69:C71)</f>
        <v>27438246.990000002</v>
      </c>
      <c r="D68" s="120">
        <v>0</v>
      </c>
      <c r="E68" s="121">
        <f t="shared" si="3"/>
        <v>27438246.990000002</v>
      </c>
      <c r="F68" s="119">
        <f>SUM(F69:F71)</f>
        <v>29271405.68</v>
      </c>
      <c r="G68" s="120">
        <f t="shared" si="1"/>
        <v>29271405.68</v>
      </c>
      <c r="H68" s="121">
        <f t="shared" si="2"/>
        <v>1833158.6899999976</v>
      </c>
    </row>
    <row r="69" spans="2:8" x14ac:dyDescent="0.2">
      <c r="B69" s="118" t="s">
        <v>43</v>
      </c>
      <c r="C69" s="119">
        <v>7412683.5499999998</v>
      </c>
      <c r="D69" s="120">
        <v>0</v>
      </c>
      <c r="E69" s="121">
        <f t="shared" si="3"/>
        <v>7412683.5499999998</v>
      </c>
      <c r="F69" s="119">
        <v>9285527.2899999991</v>
      </c>
      <c r="G69" s="120">
        <f t="shared" si="1"/>
        <v>9285527.2899999991</v>
      </c>
      <c r="H69" s="121">
        <f t="shared" si="2"/>
        <v>1872843.7399999993</v>
      </c>
    </row>
    <row r="70" spans="2:8" x14ac:dyDescent="0.2">
      <c r="B70" s="118" t="s">
        <v>94</v>
      </c>
      <c r="C70" s="119">
        <v>19552563.440000001</v>
      </c>
      <c r="D70" s="120">
        <v>0</v>
      </c>
      <c r="E70" s="121">
        <f t="shared" si="3"/>
        <v>19552563.440000001</v>
      </c>
      <c r="F70" s="119">
        <v>19700839.370000001</v>
      </c>
      <c r="G70" s="120">
        <f t="shared" si="1"/>
        <v>19700839.370000001</v>
      </c>
      <c r="H70" s="121">
        <f t="shared" si="2"/>
        <v>148275.9299999997</v>
      </c>
    </row>
    <row r="71" spans="2:8" x14ac:dyDescent="0.2">
      <c r="B71" s="118" t="s">
        <v>95</v>
      </c>
      <c r="C71" s="119">
        <v>473000</v>
      </c>
      <c r="D71" s="120">
        <v>0</v>
      </c>
      <c r="E71" s="121">
        <f t="shared" si="3"/>
        <v>473000</v>
      </c>
      <c r="F71" s="119">
        <v>285039.02</v>
      </c>
      <c r="G71" s="120">
        <f t="shared" si="1"/>
        <v>285039.02</v>
      </c>
      <c r="H71" s="121">
        <f t="shared" si="2"/>
        <v>-187960.97999999998</v>
      </c>
    </row>
    <row r="72" spans="2:8" x14ac:dyDescent="0.2">
      <c r="B72" s="118" t="s">
        <v>96</v>
      </c>
      <c r="C72" s="119">
        <f>SUM(C73)</f>
        <v>2198856.02</v>
      </c>
      <c r="D72" s="120">
        <v>0</v>
      </c>
      <c r="E72" s="121">
        <f t="shared" si="3"/>
        <v>2198856.02</v>
      </c>
      <c r="F72" s="119">
        <f>SUM(F73)</f>
        <v>13258756.84</v>
      </c>
      <c r="G72" s="120">
        <f t="shared" si="1"/>
        <v>13258756.84</v>
      </c>
      <c r="H72" s="121">
        <f t="shared" si="2"/>
        <v>11059900.82</v>
      </c>
    </row>
    <row r="73" spans="2:8" x14ac:dyDescent="0.2">
      <c r="B73" s="118" t="s">
        <v>97</v>
      </c>
      <c r="C73" s="119">
        <v>2198856.02</v>
      </c>
      <c r="D73" s="120">
        <v>0</v>
      </c>
      <c r="E73" s="121">
        <f t="shared" si="3"/>
        <v>2198856.02</v>
      </c>
      <c r="F73" s="119">
        <v>13258756.84</v>
      </c>
      <c r="G73" s="120">
        <f t="shared" ref="G73:G96" si="4">F73</f>
        <v>13258756.84</v>
      </c>
      <c r="H73" s="121">
        <f t="shared" ref="H73:H96" si="5">SUM(G73-C73)</f>
        <v>11059900.82</v>
      </c>
    </row>
    <row r="74" spans="2:8" x14ac:dyDescent="0.2">
      <c r="B74" s="122" t="s">
        <v>98</v>
      </c>
      <c r="C74" s="116">
        <f>SUM(C75)</f>
        <v>0</v>
      </c>
      <c r="D74" s="117">
        <f>SUM(D75)</f>
        <v>66064784</v>
      </c>
      <c r="E74" s="114">
        <f t="shared" si="3"/>
        <v>66064784</v>
      </c>
      <c r="F74" s="116">
        <f>SUM(F75)</f>
        <v>66064784</v>
      </c>
      <c r="G74" s="117">
        <f t="shared" si="4"/>
        <v>66064784</v>
      </c>
      <c r="H74" s="114">
        <f t="shared" si="5"/>
        <v>66064784</v>
      </c>
    </row>
    <row r="75" spans="2:8" x14ac:dyDescent="0.2">
      <c r="B75" s="118" t="s">
        <v>99</v>
      </c>
      <c r="C75" s="119">
        <v>0</v>
      </c>
      <c r="D75" s="120">
        <v>66064784</v>
      </c>
      <c r="E75" s="121">
        <f t="shared" si="3"/>
        <v>66064784</v>
      </c>
      <c r="F75" s="119">
        <v>66064784</v>
      </c>
      <c r="G75" s="120">
        <f t="shared" si="4"/>
        <v>66064784</v>
      </c>
      <c r="H75" s="121">
        <f t="shared" si="5"/>
        <v>66064784</v>
      </c>
    </row>
    <row r="76" spans="2:8" x14ac:dyDescent="0.2">
      <c r="B76" s="122" t="s">
        <v>100</v>
      </c>
      <c r="C76" s="116">
        <f>SUM(C77:C89)</f>
        <v>2108118789</v>
      </c>
      <c r="D76" s="117">
        <f>SUM(D77:D89)</f>
        <v>35698661.609999999</v>
      </c>
      <c r="E76" s="114">
        <f t="shared" si="3"/>
        <v>2143817450.6099999</v>
      </c>
      <c r="F76" s="117">
        <f>SUM(F77:F89)</f>
        <v>2114865202.1000001</v>
      </c>
      <c r="G76" s="117">
        <f t="shared" si="4"/>
        <v>2114865202.1000001</v>
      </c>
      <c r="H76" s="114">
        <f t="shared" si="5"/>
        <v>6746413.1000001431</v>
      </c>
    </row>
    <row r="77" spans="2:8" x14ac:dyDescent="0.2">
      <c r="B77" s="123" t="s">
        <v>101</v>
      </c>
      <c r="C77" s="119">
        <v>1002405085</v>
      </c>
      <c r="D77" s="120">
        <v>0</v>
      </c>
      <c r="E77" s="121">
        <f t="shared" si="3"/>
        <v>1002405085</v>
      </c>
      <c r="F77" s="119">
        <v>1002930499.11</v>
      </c>
      <c r="G77" s="120">
        <f t="shared" si="4"/>
        <v>1002930499.11</v>
      </c>
      <c r="H77" s="121">
        <f t="shared" si="5"/>
        <v>525414.11000001431</v>
      </c>
    </row>
    <row r="78" spans="2:8" x14ac:dyDescent="0.2">
      <c r="B78" s="118" t="s">
        <v>102</v>
      </c>
      <c r="C78" s="119">
        <v>306648621</v>
      </c>
      <c r="D78" s="120">
        <v>0</v>
      </c>
      <c r="E78" s="121">
        <f t="shared" si="3"/>
        <v>306648621</v>
      </c>
      <c r="F78" s="119">
        <v>282387821.43000001</v>
      </c>
      <c r="G78" s="120">
        <f t="shared" si="4"/>
        <v>282387821.43000001</v>
      </c>
      <c r="H78" s="121">
        <f t="shared" si="5"/>
        <v>-24260799.569999993</v>
      </c>
    </row>
    <row r="79" spans="2:8" x14ac:dyDescent="0.2">
      <c r="B79" s="118" t="s">
        <v>103</v>
      </c>
      <c r="C79" s="119">
        <v>25039</v>
      </c>
      <c r="D79" s="120">
        <v>0</v>
      </c>
      <c r="E79" s="121">
        <f t="shared" si="3"/>
        <v>25039</v>
      </c>
      <c r="F79" s="119">
        <v>24998.45</v>
      </c>
      <c r="G79" s="120">
        <f t="shared" si="4"/>
        <v>24998.45</v>
      </c>
      <c r="H79" s="121">
        <f t="shared" si="5"/>
        <v>-40.549999999999272</v>
      </c>
    </row>
    <row r="80" spans="2:8" x14ac:dyDescent="0.2">
      <c r="B80" s="118" t="s">
        <v>104</v>
      </c>
      <c r="C80" s="119">
        <v>24784925</v>
      </c>
      <c r="D80" s="120">
        <v>0</v>
      </c>
      <c r="E80" s="121">
        <f t="shared" si="3"/>
        <v>24784925</v>
      </c>
      <c r="F80" s="119">
        <v>25294544.16</v>
      </c>
      <c r="G80" s="120">
        <f t="shared" si="4"/>
        <v>25294544.16</v>
      </c>
      <c r="H80" s="121">
        <f t="shared" si="5"/>
        <v>509619.16000000015</v>
      </c>
    </row>
    <row r="81" spans="2:8" x14ac:dyDescent="0.2">
      <c r="B81" s="123" t="s">
        <v>105</v>
      </c>
      <c r="C81" s="119">
        <v>18916143</v>
      </c>
      <c r="D81" s="120">
        <v>0</v>
      </c>
      <c r="E81" s="121">
        <f t="shared" si="3"/>
        <v>18916143</v>
      </c>
      <c r="F81" s="119">
        <v>13995975</v>
      </c>
      <c r="G81" s="120">
        <f t="shared" si="4"/>
        <v>13995975</v>
      </c>
      <c r="H81" s="121">
        <f t="shared" si="5"/>
        <v>-4920168</v>
      </c>
    </row>
    <row r="82" spans="2:8" x14ac:dyDescent="0.2">
      <c r="B82" s="118" t="s">
        <v>106</v>
      </c>
      <c r="C82" s="119">
        <v>4242871</v>
      </c>
      <c r="D82" s="120">
        <v>0</v>
      </c>
      <c r="E82" s="121">
        <f t="shared" si="3"/>
        <v>4242871</v>
      </c>
      <c r="F82" s="119">
        <v>4808118.34</v>
      </c>
      <c r="G82" s="120">
        <f t="shared" si="4"/>
        <v>4808118.34</v>
      </c>
      <c r="H82" s="121">
        <f t="shared" si="5"/>
        <v>565247.33999999985</v>
      </c>
    </row>
    <row r="83" spans="2:8" ht="24" x14ac:dyDescent="0.2">
      <c r="B83" s="118" t="s">
        <v>107</v>
      </c>
      <c r="C83" s="119">
        <v>254204864</v>
      </c>
      <c r="D83" s="120">
        <v>0</v>
      </c>
      <c r="E83" s="121">
        <f t="shared" si="3"/>
        <v>254204864</v>
      </c>
      <c r="F83" s="119">
        <v>253352886.43000001</v>
      </c>
      <c r="G83" s="120">
        <f t="shared" si="4"/>
        <v>253352886.43000001</v>
      </c>
      <c r="H83" s="121">
        <f t="shared" si="5"/>
        <v>-851977.56999999285</v>
      </c>
    </row>
    <row r="84" spans="2:8" x14ac:dyDescent="0.2">
      <c r="B84" s="118" t="s">
        <v>108</v>
      </c>
      <c r="C84" s="119">
        <v>206923779</v>
      </c>
      <c r="D84" s="120">
        <v>0</v>
      </c>
      <c r="E84" s="121">
        <f t="shared" si="3"/>
        <v>206923779</v>
      </c>
      <c r="F84" s="119">
        <v>182581334</v>
      </c>
      <c r="G84" s="120">
        <f t="shared" si="4"/>
        <v>182581334</v>
      </c>
      <c r="H84" s="121">
        <f t="shared" si="5"/>
        <v>-24342445</v>
      </c>
    </row>
    <row r="85" spans="2:8" x14ac:dyDescent="0.2">
      <c r="B85" s="118" t="s">
        <v>109</v>
      </c>
      <c r="C85" s="119">
        <v>60670575</v>
      </c>
      <c r="D85" s="120">
        <v>0</v>
      </c>
      <c r="E85" s="121">
        <f t="shared" si="3"/>
        <v>60670575</v>
      </c>
      <c r="F85" s="119">
        <v>49314202.68</v>
      </c>
      <c r="G85" s="120">
        <f t="shared" si="4"/>
        <v>49314202.68</v>
      </c>
      <c r="H85" s="121">
        <f t="shared" si="5"/>
        <v>-11356372.32</v>
      </c>
    </row>
    <row r="86" spans="2:8" x14ac:dyDescent="0.2">
      <c r="B86" s="118" t="s">
        <v>110</v>
      </c>
      <c r="C86" s="119">
        <v>58320537</v>
      </c>
      <c r="D86" s="120">
        <v>0</v>
      </c>
      <c r="E86" s="121">
        <f t="shared" si="3"/>
        <v>58320537</v>
      </c>
      <c r="F86" s="119">
        <v>66029466.780000001</v>
      </c>
      <c r="G86" s="120">
        <f t="shared" si="4"/>
        <v>66029466.780000001</v>
      </c>
      <c r="H86" s="121">
        <f t="shared" si="5"/>
        <v>7708929.7800000012</v>
      </c>
    </row>
    <row r="87" spans="2:8" ht="24" x14ac:dyDescent="0.2">
      <c r="B87" s="118" t="s">
        <v>111</v>
      </c>
      <c r="C87" s="119">
        <v>0</v>
      </c>
      <c r="D87" s="120">
        <v>29853225</v>
      </c>
      <c r="E87" s="121">
        <f t="shared" si="3"/>
        <v>29853225</v>
      </c>
      <c r="F87" s="119">
        <v>29853225</v>
      </c>
      <c r="G87" s="120">
        <f t="shared" si="4"/>
        <v>29853225</v>
      </c>
      <c r="H87" s="121">
        <f t="shared" si="5"/>
        <v>29853225</v>
      </c>
    </row>
    <row r="88" spans="2:8" x14ac:dyDescent="0.2">
      <c r="B88" s="118" t="s">
        <v>112</v>
      </c>
      <c r="C88" s="119">
        <v>170976350</v>
      </c>
      <c r="D88" s="120">
        <v>0</v>
      </c>
      <c r="E88" s="121">
        <f t="shared" si="3"/>
        <v>170976350</v>
      </c>
      <c r="F88" s="119">
        <v>198446694.11000001</v>
      </c>
      <c r="G88" s="120">
        <f t="shared" si="4"/>
        <v>198446694.11000001</v>
      </c>
      <c r="H88" s="121">
        <f t="shared" si="5"/>
        <v>27470344.110000014</v>
      </c>
    </row>
    <row r="89" spans="2:8" x14ac:dyDescent="0.2">
      <c r="B89" s="118" t="s">
        <v>113</v>
      </c>
      <c r="C89" s="119">
        <v>0</v>
      </c>
      <c r="D89" s="120">
        <v>5845436.6100000003</v>
      </c>
      <c r="E89" s="121">
        <f t="shared" si="3"/>
        <v>5845436.6100000003</v>
      </c>
      <c r="F89" s="119">
        <v>5845436.6100000003</v>
      </c>
      <c r="G89" s="120">
        <f t="shared" si="4"/>
        <v>5845436.6100000003</v>
      </c>
      <c r="H89" s="121">
        <f t="shared" si="5"/>
        <v>5845436.6100000003</v>
      </c>
    </row>
    <row r="90" spans="2:8" x14ac:dyDescent="0.2">
      <c r="B90" s="122" t="s">
        <v>114</v>
      </c>
      <c r="C90" s="116">
        <f>SUM(C91:C95)</f>
        <v>1265138810</v>
      </c>
      <c r="D90" s="117">
        <f>SUM(D92:D96)</f>
        <v>44862670.189999998</v>
      </c>
      <c r="E90" s="114">
        <f t="shared" si="3"/>
        <v>1310001480.1900001</v>
      </c>
      <c r="F90" s="116">
        <f>SUM(F91:F96)</f>
        <v>1300695890.73</v>
      </c>
      <c r="G90" s="117">
        <f t="shared" si="4"/>
        <v>1300695890.73</v>
      </c>
      <c r="H90" s="114">
        <f t="shared" si="5"/>
        <v>35557080.730000019</v>
      </c>
    </row>
    <row r="91" spans="2:8" x14ac:dyDescent="0.2">
      <c r="B91" s="118" t="s">
        <v>115</v>
      </c>
      <c r="C91" s="119">
        <v>242147775</v>
      </c>
      <c r="D91" s="120">
        <v>0</v>
      </c>
      <c r="E91" s="121">
        <f t="shared" si="3"/>
        <v>242147775</v>
      </c>
      <c r="F91" s="119">
        <v>231732202.87</v>
      </c>
      <c r="G91" s="120">
        <f t="shared" si="4"/>
        <v>231732202.87</v>
      </c>
      <c r="H91" s="121">
        <f t="shared" si="5"/>
        <v>-10415572.129999995</v>
      </c>
    </row>
    <row r="92" spans="2:8" ht="24" x14ac:dyDescent="0.2">
      <c r="B92" s="118" t="s">
        <v>116</v>
      </c>
      <c r="C92" s="119">
        <v>1022991035</v>
      </c>
      <c r="D92" s="120">
        <v>0</v>
      </c>
      <c r="E92" s="121">
        <f t="shared" si="3"/>
        <v>1022991035</v>
      </c>
      <c r="F92" s="119">
        <v>1024101017.67</v>
      </c>
      <c r="G92" s="120">
        <f t="shared" si="4"/>
        <v>1024101017.67</v>
      </c>
      <c r="H92" s="121">
        <f t="shared" si="5"/>
        <v>1109982.6699999571</v>
      </c>
    </row>
    <row r="93" spans="2:8" ht="24" x14ac:dyDescent="0.2">
      <c r="B93" s="118" t="s">
        <v>117</v>
      </c>
      <c r="C93" s="119">
        <v>0</v>
      </c>
      <c r="D93" s="120">
        <v>765397.19</v>
      </c>
      <c r="E93" s="121">
        <f t="shared" si="3"/>
        <v>765397.19</v>
      </c>
      <c r="F93" s="119">
        <v>765397.19</v>
      </c>
      <c r="G93" s="120">
        <f t="shared" si="4"/>
        <v>765397.19</v>
      </c>
      <c r="H93" s="121">
        <f t="shared" si="5"/>
        <v>765397.19</v>
      </c>
    </row>
    <row r="94" spans="2:8" x14ac:dyDescent="0.2">
      <c r="B94" s="118" t="s">
        <v>118</v>
      </c>
      <c r="C94" s="119">
        <v>0</v>
      </c>
      <c r="D94" s="120">
        <v>35611273</v>
      </c>
      <c r="E94" s="121">
        <f t="shared" si="3"/>
        <v>35611273</v>
      </c>
      <c r="F94" s="119">
        <v>35611273</v>
      </c>
      <c r="G94" s="120">
        <f t="shared" si="4"/>
        <v>35611273</v>
      </c>
      <c r="H94" s="121">
        <f t="shared" si="5"/>
        <v>35611273</v>
      </c>
    </row>
    <row r="95" spans="2:8" x14ac:dyDescent="0.2">
      <c r="B95" s="118" t="s">
        <v>119</v>
      </c>
      <c r="C95" s="119">
        <v>0</v>
      </c>
      <c r="D95" s="120">
        <v>7736000</v>
      </c>
      <c r="E95" s="121">
        <f t="shared" si="3"/>
        <v>7736000</v>
      </c>
      <c r="F95" s="124">
        <v>7736000</v>
      </c>
      <c r="G95" s="120">
        <f t="shared" si="4"/>
        <v>7736000</v>
      </c>
      <c r="H95" s="121">
        <f t="shared" si="5"/>
        <v>7736000</v>
      </c>
    </row>
    <row r="96" spans="2:8" ht="24" x14ac:dyDescent="0.2">
      <c r="B96" s="118" t="s">
        <v>120</v>
      </c>
      <c r="C96" s="119">
        <v>0</v>
      </c>
      <c r="D96" s="120">
        <v>750000</v>
      </c>
      <c r="E96" s="121">
        <f t="shared" si="3"/>
        <v>750000</v>
      </c>
      <c r="F96" s="124">
        <v>750000</v>
      </c>
      <c r="G96" s="120">
        <f t="shared" si="4"/>
        <v>750000</v>
      </c>
      <c r="H96" s="121">
        <f t="shared" si="5"/>
        <v>750000</v>
      </c>
    </row>
    <row r="97" spans="2:8" ht="15" customHeight="1" x14ac:dyDescent="0.2">
      <c r="B97" s="125" t="s">
        <v>27</v>
      </c>
      <c r="C97" s="126">
        <f>SUM(C9+C25+C57+C63+C74+C76+C90)</f>
        <v>5444696075.2200003</v>
      </c>
      <c r="D97" s="126">
        <f>SUM(D9+D25+D74+D76+D90)</f>
        <v>147071413</v>
      </c>
      <c r="E97" s="126">
        <f>SUM(C97:D97)</f>
        <v>5591767488.2200003</v>
      </c>
      <c r="F97" s="126">
        <f>SUM(F9+F25+F57+F63+F74+F76+F90)</f>
        <v>5550331208.9799995</v>
      </c>
      <c r="G97" s="126">
        <f>SUM(G9+G25+G57+G63+G74+G76+G90)</f>
        <v>5550331208.9799995</v>
      </c>
      <c r="H97" s="127">
        <f>G97-C97</f>
        <v>105635133.75999928</v>
      </c>
    </row>
    <row r="98" spans="2:8" ht="12" customHeight="1" x14ac:dyDescent="0.2">
      <c r="B98" s="128"/>
      <c r="C98" s="129"/>
      <c r="D98" s="129"/>
      <c r="E98" s="129"/>
      <c r="F98" s="130" t="s">
        <v>28</v>
      </c>
      <c r="G98" s="131"/>
      <c r="H98" s="132"/>
    </row>
    <row r="100" spans="2:8" x14ac:dyDescent="0.2">
      <c r="B100" s="133"/>
      <c r="C100" s="133"/>
      <c r="D100" s="133"/>
      <c r="E100" s="133"/>
      <c r="F100" s="133"/>
      <c r="G100" s="133"/>
      <c r="H100" s="133"/>
    </row>
    <row r="101" spans="2:8" ht="60" customHeight="1" x14ac:dyDescent="0.2">
      <c r="B101" s="134" t="s">
        <v>121</v>
      </c>
      <c r="C101" s="134"/>
      <c r="D101" s="134"/>
      <c r="E101" s="134"/>
      <c r="F101" s="134"/>
      <c r="G101" s="134"/>
      <c r="H101" s="134"/>
    </row>
    <row r="103" spans="2:8" x14ac:dyDescent="0.2">
      <c r="C103" s="135"/>
      <c r="F103" s="135"/>
    </row>
  </sheetData>
  <mergeCells count="10">
    <mergeCell ref="H97:H98"/>
    <mergeCell ref="F98:G98"/>
    <mergeCell ref="B100:H100"/>
    <mergeCell ref="B101:H101"/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EAI_R</vt:lpstr>
      <vt:lpstr>EAI_FF</vt:lpstr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Gamez Rosas</dc:creator>
  <cp:lastModifiedBy>Andres</cp:lastModifiedBy>
  <cp:lastPrinted>2021-01-30T04:49:19Z</cp:lastPrinted>
  <dcterms:created xsi:type="dcterms:W3CDTF">2021-01-30T04:48:15Z</dcterms:created>
  <dcterms:modified xsi:type="dcterms:W3CDTF">2021-01-30T21:16:52Z</dcterms:modified>
</cp:coreProperties>
</file>