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k\Desktop\3 Trim 2020\INF PRESUPUESTAL\"/>
    </mc:Choice>
  </mc:AlternateContent>
  <xr:revisionPtr revIDLastSave="0" documentId="13_ncr:1_{0A4BDEDB-5345-44EC-970B-DDC04AF733EB}" xr6:coauthVersionLast="45" xr6:coauthVersionMax="45" xr10:uidLastSave="{00000000-0000-0000-0000-000000000000}"/>
  <bookViews>
    <workbookView xWindow="-110" yWindow="-110" windowWidth="19420" windowHeight="10420" activeTab="2" xr2:uid="{C1152950-92BC-4901-8358-EFF84AFE9198}"/>
  </bookViews>
  <sheets>
    <sheet name="EAI_RI" sheetId="1" r:id="rId1"/>
    <sheet name="EAI_FF" sheetId="2" r:id="rId2"/>
    <sheet name="EAI_CE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5" i="3" l="1"/>
  <c r="H95" i="3" s="1"/>
  <c r="E95" i="3"/>
  <c r="G94" i="3"/>
  <c r="H94" i="3" s="1"/>
  <c r="E94" i="3"/>
  <c r="G93" i="3"/>
  <c r="H93" i="3" s="1"/>
  <c r="E93" i="3"/>
  <c r="H92" i="3"/>
  <c r="G92" i="3"/>
  <c r="E92" i="3"/>
  <c r="G91" i="3"/>
  <c r="H91" i="3" s="1"/>
  <c r="E91" i="3"/>
  <c r="F90" i="3"/>
  <c r="G90" i="3" s="1"/>
  <c r="D90" i="3"/>
  <c r="C90" i="3"/>
  <c r="E90" i="3" s="1"/>
  <c r="H89" i="3"/>
  <c r="G89" i="3"/>
  <c r="E89" i="3"/>
  <c r="G88" i="3"/>
  <c r="H88" i="3" s="1"/>
  <c r="E88" i="3"/>
  <c r="G87" i="3"/>
  <c r="H87" i="3" s="1"/>
  <c r="E87" i="3"/>
  <c r="G86" i="3"/>
  <c r="H86" i="3" s="1"/>
  <c r="E86" i="3"/>
  <c r="G85" i="3"/>
  <c r="H85" i="3" s="1"/>
  <c r="E85" i="3"/>
  <c r="G84" i="3"/>
  <c r="H84" i="3" s="1"/>
  <c r="E84" i="3"/>
  <c r="G83" i="3"/>
  <c r="H83" i="3" s="1"/>
  <c r="E83" i="3"/>
  <c r="G82" i="3"/>
  <c r="H82" i="3" s="1"/>
  <c r="E82" i="3"/>
  <c r="G81" i="3"/>
  <c r="H81" i="3" s="1"/>
  <c r="E81" i="3"/>
  <c r="G80" i="3"/>
  <c r="H80" i="3" s="1"/>
  <c r="E80" i="3"/>
  <c r="G79" i="3"/>
  <c r="H79" i="3" s="1"/>
  <c r="E79" i="3"/>
  <c r="G78" i="3"/>
  <c r="H78" i="3" s="1"/>
  <c r="E78" i="3"/>
  <c r="G77" i="3"/>
  <c r="H77" i="3" s="1"/>
  <c r="E77" i="3"/>
  <c r="F76" i="3"/>
  <c r="G76" i="3" s="1"/>
  <c r="D76" i="3"/>
  <c r="C76" i="3"/>
  <c r="E76" i="3" s="1"/>
  <c r="G75" i="3"/>
  <c r="H75" i="3" s="1"/>
  <c r="E75" i="3"/>
  <c r="G74" i="3"/>
  <c r="F74" i="3"/>
  <c r="D74" i="3"/>
  <c r="C74" i="3"/>
  <c r="G73" i="3"/>
  <c r="H73" i="3" s="1"/>
  <c r="E73" i="3"/>
  <c r="F72" i="3"/>
  <c r="G72" i="3" s="1"/>
  <c r="C72" i="3"/>
  <c r="E72" i="3" s="1"/>
  <c r="G71" i="3"/>
  <c r="H71" i="3" s="1"/>
  <c r="E71" i="3"/>
  <c r="G70" i="3"/>
  <c r="H70" i="3" s="1"/>
  <c r="E70" i="3"/>
  <c r="G69" i="3"/>
  <c r="H69" i="3" s="1"/>
  <c r="E69" i="3"/>
  <c r="F68" i="3"/>
  <c r="G68" i="3" s="1"/>
  <c r="C68" i="3"/>
  <c r="E68" i="3" s="1"/>
  <c r="G67" i="3"/>
  <c r="H67" i="3" s="1"/>
  <c r="E67" i="3"/>
  <c r="G66" i="3"/>
  <c r="H66" i="3" s="1"/>
  <c r="E66" i="3"/>
  <c r="F65" i="3"/>
  <c r="F64" i="3" s="1"/>
  <c r="C65" i="3"/>
  <c r="C64" i="3" s="1"/>
  <c r="G62" i="3"/>
  <c r="H62" i="3" s="1"/>
  <c r="E62" i="3"/>
  <c r="G61" i="3"/>
  <c r="H61" i="3" s="1"/>
  <c r="E61" i="3"/>
  <c r="G60" i="3"/>
  <c r="H60" i="3" s="1"/>
  <c r="E60" i="3"/>
  <c r="G59" i="3"/>
  <c r="H59" i="3" s="1"/>
  <c r="E59" i="3"/>
  <c r="F58" i="3"/>
  <c r="G58" i="3" s="1"/>
  <c r="H58" i="3" s="1"/>
  <c r="C58" i="3"/>
  <c r="C57" i="3" s="1"/>
  <c r="E57" i="3" s="1"/>
  <c r="G56" i="3"/>
  <c r="H56" i="3" s="1"/>
  <c r="E56" i="3"/>
  <c r="F55" i="3"/>
  <c r="G55" i="3" s="1"/>
  <c r="C55" i="3"/>
  <c r="E55" i="3" s="1"/>
  <c r="G54" i="3"/>
  <c r="H54" i="3" s="1"/>
  <c r="E54" i="3"/>
  <c r="G53" i="3"/>
  <c r="H53" i="3" s="1"/>
  <c r="E53" i="3"/>
  <c r="G52" i="3"/>
  <c r="H52" i="3" s="1"/>
  <c r="E52" i="3"/>
  <c r="G51" i="3"/>
  <c r="H51" i="3" s="1"/>
  <c r="E51" i="3"/>
  <c r="G50" i="3"/>
  <c r="H50" i="3" s="1"/>
  <c r="E50" i="3"/>
  <c r="G49" i="3"/>
  <c r="H49" i="3" s="1"/>
  <c r="E49" i="3"/>
  <c r="H48" i="3"/>
  <c r="G48" i="3"/>
  <c r="E48" i="3"/>
  <c r="G47" i="3"/>
  <c r="H47" i="3" s="1"/>
  <c r="E47" i="3"/>
  <c r="G46" i="3"/>
  <c r="H46" i="3" s="1"/>
  <c r="E46" i="3"/>
  <c r="G45" i="3"/>
  <c r="H45" i="3" s="1"/>
  <c r="E45" i="3"/>
  <c r="G44" i="3"/>
  <c r="H44" i="3" s="1"/>
  <c r="E44" i="3"/>
  <c r="G43" i="3"/>
  <c r="H43" i="3" s="1"/>
  <c r="E43" i="3"/>
  <c r="G42" i="3"/>
  <c r="H42" i="3" s="1"/>
  <c r="E42" i="3"/>
  <c r="G41" i="3"/>
  <c r="H41" i="3" s="1"/>
  <c r="E41" i="3"/>
  <c r="G40" i="3"/>
  <c r="H40" i="3" s="1"/>
  <c r="E40" i="3"/>
  <c r="G39" i="3"/>
  <c r="H39" i="3" s="1"/>
  <c r="E39" i="3"/>
  <c r="G38" i="3"/>
  <c r="H38" i="3" s="1"/>
  <c r="E38" i="3"/>
  <c r="G37" i="3"/>
  <c r="H37" i="3" s="1"/>
  <c r="E37" i="3"/>
  <c r="G36" i="3"/>
  <c r="H36" i="3" s="1"/>
  <c r="E36" i="3"/>
  <c r="G35" i="3"/>
  <c r="H35" i="3" s="1"/>
  <c r="E35" i="3"/>
  <c r="G34" i="3"/>
  <c r="H34" i="3" s="1"/>
  <c r="E34" i="3"/>
  <c r="G33" i="3"/>
  <c r="H33" i="3" s="1"/>
  <c r="E33" i="3"/>
  <c r="H32" i="3"/>
  <c r="G32" i="3"/>
  <c r="E32" i="3"/>
  <c r="F31" i="3"/>
  <c r="G31" i="3" s="1"/>
  <c r="H31" i="3" s="1"/>
  <c r="D31" i="3"/>
  <c r="D25" i="3" s="1"/>
  <c r="C31" i="3"/>
  <c r="E31" i="3" s="1"/>
  <c r="G30" i="3"/>
  <c r="H30" i="3" s="1"/>
  <c r="E30" i="3"/>
  <c r="G29" i="3"/>
  <c r="H29" i="3" s="1"/>
  <c r="E29" i="3"/>
  <c r="G28" i="3"/>
  <c r="H28" i="3" s="1"/>
  <c r="E28" i="3"/>
  <c r="G27" i="3"/>
  <c r="H27" i="3" s="1"/>
  <c r="E27" i="3"/>
  <c r="F26" i="3"/>
  <c r="C26" i="3"/>
  <c r="G24" i="3"/>
  <c r="H24" i="3" s="1"/>
  <c r="E24" i="3"/>
  <c r="H23" i="3"/>
  <c r="G23" i="3"/>
  <c r="E23" i="3"/>
  <c r="G22" i="3"/>
  <c r="H22" i="3" s="1"/>
  <c r="E22" i="3"/>
  <c r="G21" i="3"/>
  <c r="H21" i="3" s="1"/>
  <c r="E21" i="3"/>
  <c r="G20" i="3"/>
  <c r="H20" i="3" s="1"/>
  <c r="E20" i="3"/>
  <c r="F19" i="3"/>
  <c r="G19" i="3" s="1"/>
  <c r="C19" i="3"/>
  <c r="G18" i="3"/>
  <c r="H18" i="3" s="1"/>
  <c r="E18" i="3"/>
  <c r="F17" i="3"/>
  <c r="G17" i="3" s="1"/>
  <c r="C17" i="3"/>
  <c r="G16" i="3"/>
  <c r="H16" i="3" s="1"/>
  <c r="E16" i="3"/>
  <c r="F15" i="3"/>
  <c r="G15" i="3" s="1"/>
  <c r="C15" i="3"/>
  <c r="G14" i="3"/>
  <c r="H14" i="3" s="1"/>
  <c r="E14" i="3"/>
  <c r="H13" i="3"/>
  <c r="G13" i="3"/>
  <c r="E13" i="3"/>
  <c r="F12" i="3"/>
  <c r="G12" i="3" s="1"/>
  <c r="H12" i="3" s="1"/>
  <c r="C12" i="3"/>
  <c r="E12" i="3" s="1"/>
  <c r="G11" i="3"/>
  <c r="H11" i="3" s="1"/>
  <c r="E11" i="3"/>
  <c r="F10" i="3"/>
  <c r="C10" i="3"/>
  <c r="E10" i="3" s="1"/>
  <c r="H8" i="3"/>
  <c r="E8" i="3"/>
  <c r="H74" i="3" l="1"/>
  <c r="H72" i="3"/>
  <c r="C25" i="3"/>
  <c r="D96" i="3"/>
  <c r="E65" i="3"/>
  <c r="H68" i="3"/>
  <c r="H90" i="3"/>
  <c r="E64" i="3"/>
  <c r="C63" i="3"/>
  <c r="E63" i="3" s="1"/>
  <c r="F57" i="3"/>
  <c r="G57" i="3" s="1"/>
  <c r="H57" i="3" s="1"/>
  <c r="E74" i="3"/>
  <c r="F9" i="3"/>
  <c r="G9" i="3" s="1"/>
  <c r="H17" i="3"/>
  <c r="E26" i="3"/>
  <c r="H55" i="3"/>
  <c r="G10" i="3"/>
  <c r="H10" i="3" s="1"/>
  <c r="F25" i="3"/>
  <c r="G25" i="3" s="1"/>
  <c r="E58" i="3"/>
  <c r="C9" i="3"/>
  <c r="E9" i="3" s="1"/>
  <c r="H15" i="3"/>
  <c r="H19" i="3"/>
  <c r="H76" i="3"/>
  <c r="F63" i="3"/>
  <c r="G63" i="3" s="1"/>
  <c r="H63" i="3" s="1"/>
  <c r="G64" i="3"/>
  <c r="H64" i="3" s="1"/>
  <c r="C96" i="3"/>
  <c r="E25" i="3"/>
  <c r="E15" i="3"/>
  <c r="E17" i="3"/>
  <c r="E19" i="3"/>
  <c r="G26" i="3"/>
  <c r="H26" i="3" s="1"/>
  <c r="G65" i="3"/>
  <c r="H65" i="3" s="1"/>
  <c r="E96" i="3" l="1"/>
  <c r="F96" i="3"/>
  <c r="H25" i="3"/>
  <c r="G96" i="3"/>
  <c r="H96" i="3" s="1"/>
  <c r="H9" i="3"/>
  <c r="H25" i="2" l="1"/>
  <c r="E25" i="2"/>
  <c r="G24" i="2"/>
  <c r="H24" i="2" s="1"/>
  <c r="F24" i="2"/>
  <c r="F26" i="2" s="1"/>
  <c r="D24" i="2"/>
  <c r="D26" i="2" s="1"/>
  <c r="C24" i="2"/>
  <c r="E24" i="2" s="1"/>
  <c r="H22" i="2"/>
  <c r="E22" i="2"/>
  <c r="G21" i="2"/>
  <c r="H21" i="2" s="1"/>
  <c r="E21" i="2"/>
  <c r="H20" i="2"/>
  <c r="E20" i="2"/>
  <c r="H19" i="2"/>
  <c r="E19" i="2"/>
  <c r="F18" i="2"/>
  <c r="D18" i="2"/>
  <c r="C18" i="2"/>
  <c r="E18" i="2" s="1"/>
  <c r="H16" i="2"/>
  <c r="G16" i="2"/>
  <c r="E16" i="2"/>
  <c r="G15" i="2"/>
  <c r="H15" i="2" s="1"/>
  <c r="E15" i="2"/>
  <c r="G14" i="2"/>
  <c r="H14" i="2" s="1"/>
  <c r="E14" i="2"/>
  <c r="G13" i="2"/>
  <c r="H13" i="2" s="1"/>
  <c r="E13" i="2"/>
  <c r="H12" i="2"/>
  <c r="G12" i="2"/>
  <c r="E12" i="2"/>
  <c r="H11" i="2"/>
  <c r="E11" i="2"/>
  <c r="H10" i="2"/>
  <c r="E10" i="2"/>
  <c r="G9" i="2"/>
  <c r="H9" i="2" s="1"/>
  <c r="E9" i="2"/>
  <c r="F8" i="2"/>
  <c r="D8" i="2"/>
  <c r="C8" i="2"/>
  <c r="E8" i="2" s="1"/>
  <c r="C26" i="2" l="1"/>
  <c r="E26" i="2" s="1"/>
  <c r="G8" i="2"/>
  <c r="H8" i="2" s="1"/>
  <c r="G18" i="2"/>
  <c r="H18" i="2" s="1"/>
  <c r="G26" i="2" l="1"/>
  <c r="H26" i="2" s="1"/>
  <c r="F18" i="1" l="1"/>
  <c r="E18" i="1"/>
  <c r="D18" i="1"/>
  <c r="C18" i="1"/>
  <c r="H17" i="1"/>
  <c r="E17" i="1"/>
  <c r="G16" i="1"/>
  <c r="H16" i="1" s="1"/>
  <c r="E16" i="1"/>
  <c r="H15" i="1"/>
  <c r="G15" i="1"/>
  <c r="E15" i="1"/>
  <c r="G14" i="1"/>
  <c r="H14" i="1" s="1"/>
  <c r="E14" i="1"/>
  <c r="H13" i="1"/>
  <c r="G13" i="1"/>
  <c r="E13" i="1"/>
  <c r="G12" i="1"/>
  <c r="H12" i="1" s="1"/>
  <c r="E12" i="1"/>
  <c r="H11" i="1"/>
  <c r="G11" i="1"/>
  <c r="E11" i="1"/>
  <c r="H10" i="1"/>
  <c r="E10" i="1"/>
  <c r="H9" i="1"/>
  <c r="E9" i="1"/>
  <c r="G8" i="1"/>
  <c r="G18" i="1" s="1"/>
  <c r="H18" i="1" s="1"/>
  <c r="E8" i="1"/>
  <c r="H8" i="1" l="1"/>
</calcChain>
</file>

<file path=xl/sharedStrings.xml><?xml version="1.0" encoding="utf-8"?>
<sst xmlns="http://schemas.openxmlformats.org/spreadsheetml/2006/main" count="172" uniqueCount="121">
  <si>
    <t>Municipio de Juárez, Chihuahua</t>
  </si>
  <si>
    <t>Estado Analítico de Ingresos</t>
  </si>
  <si>
    <t>Del 01 de enero al 30 de septiembre de 2020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</si>
  <si>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</si>
  <si>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</si>
  <si>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</si>
  <si>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</si>
  <si>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</si>
  <si>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</si>
  <si>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</si>
  <si>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</si>
  <si>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</si>
  <si>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</si>
  <si>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</si>
  <si>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</si>
  <si>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</si>
  <si>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</si>
  <si>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</si>
  <si>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</si>
  <si>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</si>
  <si>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</si>
  <si>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</si>
  <si>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</si>
  <si>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</si>
  <si>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</si>
  <si>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</si>
  <si>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</si>
  <si>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</si>
  <si>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</si>
  <si>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</si>
  <si>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</si>
  <si>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</si>
  <si>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Clasificación Económica</t>
  </si>
  <si>
    <t xml:space="preserve">  1.00 Endeudamiento Interno</t>
  </si>
  <si>
    <t>10.00 Impuestos</t>
  </si>
  <si>
    <t>11.00 Impuesto sobre los ingresos</t>
  </si>
  <si>
    <t xml:space="preserve">           Espectaculos públicos</t>
  </si>
  <si>
    <t>12.00 Impuesto sobre el patrimonio</t>
  </si>
  <si>
    <t xml:space="preserve">           Impuesto predial</t>
  </si>
  <si>
    <t xml:space="preserve">           Rezago de impuesto predial</t>
  </si>
  <si>
    <t>13.00 Impuesto sobre la producción, el consumo y las transacciones</t>
  </si>
  <si>
    <t xml:space="preserve">           Traslación de dominio</t>
  </si>
  <si>
    <t>17.00 Accesorio de los impuestos</t>
  </si>
  <si>
    <t xml:space="preserve">           Recargos</t>
  </si>
  <si>
    <t>18.00 Otros impuestos</t>
  </si>
  <si>
    <t xml:space="preserve">            Impuesto universitario</t>
  </si>
  <si>
    <t xml:space="preserve">            Rezago de impuesto universitario</t>
  </si>
  <si>
    <t xml:space="preserve">            Aportacion C.C, Paso del Norte</t>
  </si>
  <si>
    <t xml:space="preserve">            Rezago de Aportacion C.C. Paso del Norte</t>
  </si>
  <si>
    <t xml:space="preserve">            Contribuciones</t>
  </si>
  <si>
    <t>40.00 Derechos</t>
  </si>
  <si>
    <t>41.00 Derechos por el uso, goce, aprovechamiento o explotación de bienes de dominio público</t>
  </si>
  <si>
    <t xml:space="preserve">            Aprovechamientos de la vía pública y colocación de anuncios</t>
  </si>
  <si>
    <t xml:space="preserve">            Aseo y recolección de basura</t>
  </si>
  <si>
    <t xml:space="preserve">            Uso de la vía pública por comerciantes ambulantes o con puestos fijos o semifijos</t>
  </si>
  <si>
    <t xml:space="preserve">            Ocupación de via pública para estacionamiento de vehículos</t>
  </si>
  <si>
    <t>43.00 Derechos por prestación de servicios</t>
  </si>
  <si>
    <t xml:space="preserve">           Alineamiento de predio</t>
  </si>
  <si>
    <t xml:space="preserve">           Asignación de número oficial</t>
  </si>
  <si>
    <t xml:space="preserve">           Licencias de construcción</t>
  </si>
  <si>
    <t xml:space="preserve">           Equipamiento e infraestructura municipal</t>
  </si>
  <si>
    <t xml:space="preserve">           Demolición de fincas</t>
  </si>
  <si>
    <t xml:space="preserve">           Inscripcion y revalidación de perito constructor</t>
  </si>
  <si>
    <t xml:space="preserve">           Autorización de obras de urbanización</t>
  </si>
  <si>
    <t xml:space="preserve">           Utilización de áreas públicas municipales y uso de suelo</t>
  </si>
  <si>
    <t xml:space="preserve">           Licencia renovación e inspección para funcionamiento de negocios</t>
  </si>
  <si>
    <t xml:space="preserve">           Levantamientos topográficos, cartografía, imagen satelital, fotografías aéreas, punto apoyo terrestre, actos de fusión</t>
  </si>
  <si>
    <t xml:space="preserve">           Dictámenes de ecología de verificación vehicular y evaluación de impactos ambientales </t>
  </si>
  <si>
    <t xml:space="preserve">           Servicio de bomberos y rescate</t>
  </si>
  <si>
    <t xml:space="preserve">           Servicios generales en los rastros municipales</t>
  </si>
  <si>
    <t xml:space="preserve">           Servicios de seguridad</t>
  </si>
  <si>
    <t xml:space="preserve">           Derecho de alumbrado público</t>
  </si>
  <si>
    <t xml:space="preserve">           Legalización de firmas, certificaciones, constancias y expedición de documentos municipales</t>
  </si>
  <si>
    <t xml:space="preserve">           Inspecciones</t>
  </si>
  <si>
    <t xml:space="preserve">           Licencias por apertura y funcionamiento de negocios</t>
  </si>
  <si>
    <t xml:space="preserve">           Titulos de propiedad expedidos por la dir. Gral. de Asentamientos Humanos</t>
  </si>
  <si>
    <t xml:space="preserve">           Derechos diversos</t>
  </si>
  <si>
    <t xml:space="preserve">           Servicios de la dir. de Tránsito</t>
  </si>
  <si>
    <t xml:space="preserve">           Servicios de la dir. de Seguridad Pública</t>
  </si>
  <si>
    <t xml:space="preserve">           Cementerios municipales</t>
  </si>
  <si>
    <t>45.00 Accesorios de derechos</t>
  </si>
  <si>
    <t xml:space="preserve">           Recargos de alumbrado público</t>
  </si>
  <si>
    <t>50.00 Productos</t>
  </si>
  <si>
    <t>51.00 Productos de tipo corriente</t>
  </si>
  <si>
    <t xml:space="preserve">           Enajenación de terrenos municipales</t>
  </si>
  <si>
    <t xml:space="preserve">           Rendimientos financieros</t>
  </si>
  <si>
    <t xml:space="preserve">           Explotación de bienes municipales</t>
  </si>
  <si>
    <t xml:space="preserve">           Otros productos</t>
  </si>
  <si>
    <t>60.00 Aprovechamientos</t>
  </si>
  <si>
    <t>61.00 Aprovechamientos de tipo corriente</t>
  </si>
  <si>
    <t>61.02 Multas</t>
  </si>
  <si>
    <t xml:space="preserve">           Multas </t>
  </si>
  <si>
    <t xml:space="preserve">           Multas federales</t>
  </si>
  <si>
    <t>61.08 Accesorios de aprovechamientos</t>
  </si>
  <si>
    <t xml:space="preserve">           Gastos de ejecución y cobranza</t>
  </si>
  <si>
    <t xml:space="preserve">           Reintegro a el presupuesto de egresos</t>
  </si>
  <si>
    <t>61.09 Otros aprovechamientos</t>
  </si>
  <si>
    <t xml:space="preserve">           Otros aprovechamientos</t>
  </si>
  <si>
    <t>79.00 Otros Ingresos</t>
  </si>
  <si>
    <t xml:space="preserve">           Donativos </t>
  </si>
  <si>
    <t>81.00 Participaciones</t>
  </si>
  <si>
    <t xml:space="preserve">           Fondo general de participaciones</t>
  </si>
  <si>
    <t xml:space="preserve">           Fondo de fomento municipal </t>
  </si>
  <si>
    <t xml:space="preserve">           Tenencia y uso de vehículos</t>
  </si>
  <si>
    <t xml:space="preserve">           Impuesto especial sobre producciones y servicios</t>
  </si>
  <si>
    <t xml:space="preserve">           Impuesto sobre automóviles nuevos</t>
  </si>
  <si>
    <t xml:space="preserve">           Fondo de compesación ISAN</t>
  </si>
  <si>
    <t xml:space="preserve">           Fondo para el Desarrollo Socioeconómico Municipal FODESEM </t>
  </si>
  <si>
    <t xml:space="preserve">           Participación Aduana 0.136%</t>
  </si>
  <si>
    <t xml:space="preserve">           Gasolina y disiel</t>
  </si>
  <si>
    <t xml:space="preserve">           Fondo de Fiscalización</t>
  </si>
  <si>
    <t xml:space="preserve">           Fondo de Estabilización de los Ingresos de las Entidades Federativas</t>
  </si>
  <si>
    <t xml:space="preserve">           ISR Participable</t>
  </si>
  <si>
    <t xml:space="preserve">           ISR de Bienes inmuebles</t>
  </si>
  <si>
    <t>82.00 Aportaciones</t>
  </si>
  <si>
    <t xml:space="preserve">           Fondo de Infraestructura Social Municipal FISM</t>
  </si>
  <si>
    <t xml:space="preserve">           Fondo de Aportación para el Fortalecimiento Municipal FORTAMUN</t>
  </si>
  <si>
    <t xml:space="preserve">           Fondo para el Desarrollo Regional Sustentable de Estado y Municipio Mineros 2018 </t>
  </si>
  <si>
    <t xml:space="preserve">           FORTASEG FEDERAL 2020</t>
  </si>
  <si>
    <t xml:space="preserve">           Plan Emergente de Ocupación Temporal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</si>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</sst>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49" fontId="2" fillId="2" borderId="12" xfId="0" applyNumberFormat="1" applyFont="1" applyFill="1" applyBorder="1" applyAlignment="1">
      <alignment horizontal="center" vertical="center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0" fontId="3" fillId="0" borderId="0" xfId="0" applyFont="1"/>
    <xf numFmtId="0" fontId="4" fillId="0" borderId="11" xfId="0" applyFont="1" applyBorder="1" applyAlignment="1">
      <alignment horizontal="left" vertical="center" wrapText="1" indent="1"/>
    </xf>
    <xf numFmtId="3" fontId="4" fillId="0" borderId="11" xfId="0" applyNumberFormat="1" applyFont="1" applyBorder="1" applyAlignment="1" applyProtection="1">
      <alignment horizontal="right" vertical="center"/>
      <protection locked="0"/>
    </xf>
    <xf numFmtId="3" fontId="4" fillId="0" borderId="11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3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horizontal="left" vertical="center" wrapText="1" indent="1"/>
    </xf>
    <xf numFmtId="3" fontId="4" fillId="0" borderId="14" xfId="0" applyNumberFormat="1" applyFont="1" applyBorder="1" applyAlignment="1" applyProtection="1">
      <alignment horizontal="right" vertical="center"/>
      <protection locked="0"/>
    </xf>
    <xf numFmtId="3" fontId="4" fillId="0" borderId="14" xfId="0" applyNumberFormat="1" applyFont="1" applyBorder="1" applyAlignment="1">
      <alignment horizontal="right" vertical="center"/>
    </xf>
    <xf numFmtId="3" fontId="4" fillId="0" borderId="0" xfId="0" applyNumberFormat="1" applyFont="1" applyAlignment="1" applyProtection="1">
      <alignment horizontal="right" vertical="center"/>
      <protection locked="0"/>
    </xf>
    <xf numFmtId="3" fontId="4" fillId="0" borderId="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 wrapText="1" indent="1"/>
    </xf>
    <xf numFmtId="3" fontId="4" fillId="0" borderId="15" xfId="0" applyNumberFormat="1" applyFont="1" applyBorder="1" applyAlignment="1" applyProtection="1">
      <alignment horizontal="right" vertical="center"/>
      <protection locked="0"/>
    </xf>
    <xf numFmtId="3" fontId="4" fillId="0" borderId="15" xfId="0" applyNumberFormat="1" applyFont="1" applyBorder="1" applyAlignment="1">
      <alignment horizontal="right" vertical="center"/>
    </xf>
    <xf numFmtId="3" fontId="4" fillId="0" borderId="7" xfId="0" applyNumberFormat="1" applyFont="1" applyBorder="1" applyAlignment="1" applyProtection="1">
      <alignment horizontal="right" vertical="center"/>
      <protection locked="0"/>
    </xf>
    <xf numFmtId="3" fontId="4" fillId="0" borderId="8" xfId="0" applyNumberFormat="1" applyFont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 wrapText="1"/>
    </xf>
    <xf numFmtId="3" fontId="2" fillId="0" borderId="12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3" fontId="5" fillId="0" borderId="7" xfId="0" applyNumberFormat="1" applyFont="1" applyBorder="1" applyAlignment="1">
      <alignment horizontal="right" vertical="center" wrapText="1"/>
    </xf>
    <xf numFmtId="49" fontId="3" fillId="2" borderId="12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" fontId="3" fillId="0" borderId="14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vertical="center" wrapText="1" indent="1"/>
    </xf>
    <xf numFmtId="3" fontId="1" fillId="0" borderId="14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 applyProtection="1">
      <alignment horizontal="right" vertical="center"/>
      <protection locked="0"/>
    </xf>
    <xf numFmtId="3" fontId="1" fillId="0" borderId="14" xfId="0" applyNumberFormat="1" applyFont="1" applyBorder="1" applyAlignment="1">
      <alignment horizontal="right" vertical="center"/>
    </xf>
    <xf numFmtId="3" fontId="1" fillId="0" borderId="5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vertical="center" indent="1"/>
    </xf>
    <xf numFmtId="0" fontId="1" fillId="0" borderId="4" xfId="0" applyFont="1" applyBorder="1" applyAlignment="1">
      <alignment vertical="center"/>
    </xf>
    <xf numFmtId="3" fontId="1" fillId="0" borderId="0" xfId="0" applyNumberFormat="1" applyFont="1" applyAlignment="1">
      <alignment horizontal="right" vertical="center"/>
    </xf>
    <xf numFmtId="0" fontId="3" fillId="0" borderId="4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 wrapText="1"/>
    </xf>
    <xf numFmtId="3" fontId="1" fillId="0" borderId="7" xfId="0" applyNumberFormat="1" applyFont="1" applyBorder="1" applyAlignment="1">
      <alignment horizontal="right" vertical="center" wrapText="1"/>
    </xf>
    <xf numFmtId="0" fontId="1" fillId="0" borderId="0" xfId="0" applyFont="1" applyProtection="1">
      <protection locked="0"/>
    </xf>
    <xf numFmtId="49" fontId="2" fillId="2" borderId="27" xfId="0" applyNumberFormat="1" applyFont="1" applyFill="1" applyBorder="1" applyAlignment="1">
      <alignment horizontal="center" vertical="center"/>
    </xf>
    <xf numFmtId="49" fontId="2" fillId="2" borderId="27" xfId="0" applyNumberFormat="1" applyFont="1" applyFill="1" applyBorder="1" applyAlignment="1">
      <alignment horizontal="center" vertical="center" wrapText="1"/>
    </xf>
    <xf numFmtId="49" fontId="2" fillId="2" borderId="28" xfId="0" applyNumberFormat="1" applyFont="1" applyFill="1" applyBorder="1" applyAlignment="1">
      <alignment horizontal="center" vertical="center"/>
    </xf>
    <xf numFmtId="0" fontId="6" fillId="0" borderId="16" xfId="0" applyFont="1" applyBorder="1" applyAlignment="1" applyProtection="1">
      <alignment vertical="center" wrapText="1"/>
      <protection locked="0"/>
    </xf>
    <xf numFmtId="3" fontId="2" fillId="0" borderId="16" xfId="0" applyNumberFormat="1" applyFont="1" applyBorder="1" applyAlignment="1" applyProtection="1">
      <alignment horizontal="right" vertical="center"/>
      <protection locked="0"/>
    </xf>
    <xf numFmtId="3" fontId="2" fillId="0" borderId="28" xfId="0" applyNumberFormat="1" applyFont="1" applyBorder="1" applyAlignment="1" applyProtection="1">
      <alignment horizontal="right" vertical="center"/>
      <protection locked="0"/>
    </xf>
    <xf numFmtId="3" fontId="2" fillId="0" borderId="18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0" fontId="6" fillId="0" borderId="19" xfId="0" applyFont="1" applyBorder="1" applyProtection="1">
      <protection locked="0"/>
    </xf>
    <xf numFmtId="3" fontId="2" fillId="0" borderId="19" xfId="0" applyNumberFormat="1" applyFont="1" applyBorder="1" applyAlignment="1" applyProtection="1">
      <alignment horizontal="right" vertical="center"/>
      <protection locked="0"/>
    </xf>
    <xf numFmtId="3" fontId="2" fillId="0" borderId="29" xfId="0" applyNumberFormat="1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vertical="center" wrapText="1"/>
      <protection locked="0"/>
    </xf>
    <xf numFmtId="3" fontId="4" fillId="0" borderId="19" xfId="0" applyNumberFormat="1" applyFont="1" applyBorder="1" applyAlignment="1" applyProtection="1">
      <alignment horizontal="right" vertical="center"/>
      <protection locked="0"/>
    </xf>
    <xf numFmtId="3" fontId="4" fillId="0" borderId="29" xfId="0" applyNumberFormat="1" applyFont="1" applyBorder="1" applyAlignment="1" applyProtection="1">
      <alignment horizontal="right" vertical="center"/>
      <protection locked="0"/>
    </xf>
    <xf numFmtId="3" fontId="4" fillId="0" borderId="20" xfId="0" applyNumberFormat="1" applyFont="1" applyBorder="1" applyAlignment="1">
      <alignment horizontal="right" vertical="center"/>
    </xf>
    <xf numFmtId="0" fontId="6" fillId="0" borderId="19" xfId="0" applyFont="1" applyBorder="1" applyAlignment="1" applyProtection="1">
      <alignment vertical="center" wrapText="1"/>
      <protection locked="0"/>
    </xf>
    <xf numFmtId="0" fontId="4" fillId="0" borderId="29" xfId="0" applyFont="1" applyBorder="1"/>
    <xf numFmtId="3" fontId="4" fillId="0" borderId="0" xfId="0" applyNumberFormat="1" applyFont="1" applyAlignment="1">
      <alignment horizontal="right" wrapText="1"/>
    </xf>
    <xf numFmtId="0" fontId="2" fillId="0" borderId="24" xfId="0" applyFont="1" applyBorder="1" applyAlignment="1">
      <alignment horizontal="center" vertical="center" wrapText="1"/>
    </xf>
    <xf numFmtId="3" fontId="2" fillId="0" borderId="27" xfId="0" applyNumberFormat="1" applyFont="1" applyBorder="1" applyAlignment="1">
      <alignment horizontal="right" vertical="center"/>
    </xf>
    <xf numFmtId="0" fontId="7" fillId="0" borderId="21" xfId="0" applyFont="1" applyBorder="1" applyAlignment="1">
      <alignment vertical="center" wrapText="1"/>
    </xf>
    <xf numFmtId="3" fontId="7" fillId="0" borderId="22" xfId="0" applyNumberFormat="1" applyFont="1" applyBorder="1" applyAlignment="1">
      <alignment vertical="center" wrapText="1"/>
    </xf>
    <xf numFmtId="0" fontId="1" fillId="0" borderId="0" xfId="0" applyFont="1" applyFill="1"/>
    <xf numFmtId="0" fontId="0" fillId="0" borderId="0" xfId="0" applyFill="1"/>
    <xf numFmtId="3" fontId="2" fillId="0" borderId="11" xfId="0" applyNumberFormat="1" applyFont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3" fontId="2" fillId="0" borderId="10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6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3" fontId="2" fillId="0" borderId="28" xfId="0" applyNumberFormat="1" applyFont="1" applyBorder="1" applyAlignment="1">
      <alignment horizontal="right" vertical="center"/>
    </xf>
    <xf numFmtId="3" fontId="2" fillId="0" borderId="30" xfId="0" applyNumberFormat="1" applyFont="1" applyBorder="1" applyAlignment="1">
      <alignment horizontal="right" vertical="center"/>
    </xf>
    <xf numFmtId="3" fontId="2" fillId="0" borderId="24" xfId="0" applyNumberFormat="1" applyFont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2" fillId="2" borderId="16" xfId="0" applyNumberFormat="1" applyFont="1" applyFill="1" applyBorder="1" applyAlignment="1" applyProtection="1">
      <alignment horizontal="center" vertical="center"/>
      <protection locked="0"/>
    </xf>
    <xf numFmtId="49" fontId="2" fillId="2" borderId="17" xfId="0" applyNumberFormat="1" applyFont="1" applyFill="1" applyBorder="1" applyAlignment="1" applyProtection="1">
      <alignment horizontal="center" vertical="center"/>
      <protection locked="0"/>
    </xf>
    <xf numFmtId="49" fontId="2" fillId="2" borderId="18" xfId="0" applyNumberFormat="1" applyFont="1" applyFill="1" applyBorder="1" applyAlignment="1" applyProtection="1">
      <alignment horizontal="center" vertical="center"/>
      <protection locked="0"/>
    </xf>
    <xf numFmtId="49" fontId="2" fillId="2" borderId="19" xfId="0" applyNumberFormat="1" applyFont="1" applyFill="1" applyBorder="1" applyAlignment="1">
      <alignment horizontal="center" vertical="center"/>
    </xf>
    <xf numFmtId="49" fontId="2" fillId="2" borderId="20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 applyProtection="1">
      <alignment horizontal="center" vertical="center"/>
      <protection locked="0"/>
    </xf>
    <xf numFmtId="49" fontId="2" fillId="2" borderId="22" xfId="0" applyNumberFormat="1" applyFont="1" applyFill="1" applyBorder="1" applyAlignment="1" applyProtection="1">
      <alignment horizontal="center" vertical="center"/>
      <protection locked="0"/>
    </xf>
    <xf numFmtId="49" fontId="2" fillId="2" borderId="23" xfId="0" applyNumberFormat="1" applyFont="1" applyFill="1" applyBorder="1" applyAlignment="1" applyProtection="1">
      <alignment horizontal="center" vertical="center"/>
      <protection locked="0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21" xfId="0" applyNumberFormat="1" applyFont="1" applyFill="1" applyBorder="1" applyAlignment="1">
      <alignment horizontal="center" vertical="center"/>
    </xf>
    <xf numFmtId="49" fontId="2" fillId="2" borderId="24" xfId="0" applyNumberFormat="1" applyFont="1" applyFill="1" applyBorder="1" applyAlignment="1">
      <alignment horizontal="center" vertical="center"/>
    </xf>
    <xf numFmtId="49" fontId="2" fillId="2" borderId="25" xfId="0" applyNumberFormat="1" applyFont="1" applyFill="1" applyBorder="1" applyAlignment="1">
      <alignment horizontal="center" vertical="center"/>
    </xf>
    <xf numFmtId="49" fontId="2" fillId="2" borderId="26" xfId="0" applyNumberFormat="1" applyFont="1" applyFill="1" applyBorder="1" applyAlignment="1">
      <alignment horizontal="center" vertical="center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2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B25895-8E6C-4E57-941E-130710A4FFCD}">
  <dimension ref="A1:H19"/>
  <sheetViews>
    <sheetView workbookViewId="0">
      <selection activeCell="J9" sqref="J9"/>
    </sheetView>
  </sheetViews>
  <sheetFormatPr baseColWidth="10" defaultRowHeight="14.5" x14ac:dyDescent="0.35"/>
  <cols>
    <col min="1" max="1" width="3.08984375" customWidth="1"/>
    <col min="2" max="2" width="37.81640625" bestFit="1" customWidth="1"/>
    <col min="3" max="3" width="11.26953125" bestFit="1" customWidth="1"/>
    <col min="4" max="4" width="13" customWidth="1"/>
    <col min="5" max="7" width="11.26953125" bestFit="1" customWidth="1"/>
  </cols>
  <sheetData>
    <row r="1" spans="1:8" ht="15" thickBot="1" x14ac:dyDescent="0.4">
      <c r="A1" s="1"/>
      <c r="B1" s="1"/>
      <c r="C1" s="1"/>
      <c r="D1" s="1"/>
      <c r="E1" s="1"/>
      <c r="F1" s="1"/>
      <c r="G1" s="1"/>
      <c r="H1" s="1"/>
    </row>
    <row r="2" spans="1:8" x14ac:dyDescent="0.35">
      <c r="A2" s="1"/>
      <c r="B2" s="81" t="s">
        <v>0</v>
      </c>
      <c r="C2" s="82"/>
      <c r="D2" s="82"/>
      <c r="E2" s="82"/>
      <c r="F2" s="82"/>
      <c r="G2" s="82"/>
      <c r="H2" s="83"/>
    </row>
    <row r="3" spans="1:8" x14ac:dyDescent="0.35">
      <c r="A3" s="1"/>
      <c r="B3" s="84" t="s">
        <v>1</v>
      </c>
      <c r="C3" s="85"/>
      <c r="D3" s="85"/>
      <c r="E3" s="85"/>
      <c r="F3" s="85"/>
      <c r="G3" s="85"/>
      <c r="H3" s="86"/>
    </row>
    <row r="4" spans="1:8" ht="15" thickBot="1" x14ac:dyDescent="0.4">
      <c r="A4" s="1"/>
      <c r="B4" s="87" t="s">
        <v>2</v>
      </c>
      <c r="C4" s="88"/>
      <c r="D4" s="88"/>
      <c r="E4" s="88"/>
      <c r="F4" s="88"/>
      <c r="G4" s="88"/>
      <c r="H4" s="89"/>
    </row>
    <row r="5" spans="1:8" ht="15" thickBot="1" x14ac:dyDescent="0.4">
      <c r="A5" s="1"/>
      <c r="B5" s="90" t="s">
        <v>3</v>
      </c>
      <c r="C5" s="93" t="s">
        <v>4</v>
      </c>
      <c r="D5" s="94"/>
      <c r="E5" s="94"/>
      <c r="F5" s="94"/>
      <c r="G5" s="94"/>
      <c r="H5" s="95" t="s">
        <v>5</v>
      </c>
    </row>
    <row r="6" spans="1:8" ht="23.5" thickBot="1" x14ac:dyDescent="0.4">
      <c r="A6" s="1"/>
      <c r="B6" s="91"/>
      <c r="C6" s="2" t="s">
        <v>6</v>
      </c>
      <c r="D6" s="3" t="s">
        <v>7</v>
      </c>
      <c r="E6" s="2" t="s">
        <v>8</v>
      </c>
      <c r="F6" s="4" t="s">
        <v>9</v>
      </c>
      <c r="G6" s="2" t="s">
        <v>10</v>
      </c>
      <c r="H6" s="96"/>
    </row>
    <row r="7" spans="1:8" ht="15" thickBot="1" x14ac:dyDescent="0.4">
      <c r="A7" s="1"/>
      <c r="B7" s="92"/>
      <c r="C7" s="2" t="s">
        <v>11</v>
      </c>
      <c r="D7" s="2" t="s">
        <v>12</v>
      </c>
      <c r="E7" s="2" t="s">
        <v>13</v>
      </c>
      <c r="F7" s="5" t="s">
        <v>14</v>
      </c>
      <c r="G7" s="2" t="s">
        <v>15</v>
      </c>
      <c r="H7" s="6" t="s">
        <v>16</v>
      </c>
    </row>
    <row r="8" spans="1:8" x14ac:dyDescent="0.35">
      <c r="A8" s="7"/>
      <c r="B8" s="8" t="s">
        <v>17</v>
      </c>
      <c r="C8" s="9">
        <v>1111392663.8900001</v>
      </c>
      <c r="D8" s="9">
        <v>0</v>
      </c>
      <c r="E8" s="10">
        <f t="shared" ref="E8:E18" si="0">C8+D8</f>
        <v>1111392663.8900001</v>
      </c>
      <c r="F8" s="11">
        <v>1074960604.96</v>
      </c>
      <c r="G8" s="9">
        <f>F8</f>
        <v>1074960604.96</v>
      </c>
      <c r="H8" s="12">
        <f t="shared" ref="H8:H18" si="1">G8-C8</f>
        <v>-36432058.930000067</v>
      </c>
    </row>
    <row r="9" spans="1:8" x14ac:dyDescent="0.35">
      <c r="A9" s="1"/>
      <c r="B9" s="13" t="s">
        <v>18</v>
      </c>
      <c r="C9" s="14">
        <v>0</v>
      </c>
      <c r="D9" s="14">
        <v>0</v>
      </c>
      <c r="E9" s="15">
        <f t="shared" si="0"/>
        <v>0</v>
      </c>
      <c r="F9" s="16">
        <v>0</v>
      </c>
      <c r="G9" s="14">
        <v>0</v>
      </c>
      <c r="H9" s="17">
        <f t="shared" si="1"/>
        <v>0</v>
      </c>
    </row>
    <row r="10" spans="1:8" x14ac:dyDescent="0.35">
      <c r="A10" s="1"/>
      <c r="B10" s="13" t="s">
        <v>19</v>
      </c>
      <c r="C10" s="14">
        <v>0</v>
      </c>
      <c r="D10" s="14">
        <v>0</v>
      </c>
      <c r="E10" s="15">
        <f t="shared" si="0"/>
        <v>0</v>
      </c>
      <c r="F10" s="16">
        <v>0</v>
      </c>
      <c r="G10" s="14">
        <v>0</v>
      </c>
      <c r="H10" s="17">
        <f t="shared" si="1"/>
        <v>0</v>
      </c>
    </row>
    <row r="11" spans="1:8" x14ac:dyDescent="0.35">
      <c r="A11" s="1"/>
      <c r="B11" s="13" t="s">
        <v>20</v>
      </c>
      <c r="C11" s="14">
        <v>402157078.49000001</v>
      </c>
      <c r="D11" s="14">
        <v>310239.59999999998</v>
      </c>
      <c r="E11" s="15">
        <f t="shared" si="0"/>
        <v>402467318.09000003</v>
      </c>
      <c r="F11" s="16">
        <v>366607315.26999998</v>
      </c>
      <c r="G11" s="14">
        <f t="shared" ref="G11:G16" si="2">F11</f>
        <v>366607315.26999998</v>
      </c>
      <c r="H11" s="17">
        <f t="shared" si="1"/>
        <v>-35549763.220000029</v>
      </c>
    </row>
    <row r="12" spans="1:8" x14ac:dyDescent="0.35">
      <c r="A12" s="1"/>
      <c r="B12" s="13" t="s">
        <v>21</v>
      </c>
      <c r="C12" s="14">
        <v>34045000.469999999</v>
      </c>
      <c r="D12" s="14">
        <v>0</v>
      </c>
      <c r="E12" s="15">
        <f t="shared" si="0"/>
        <v>34045000.469999999</v>
      </c>
      <c r="F12" s="16">
        <v>77661066.150000006</v>
      </c>
      <c r="G12" s="14">
        <f t="shared" si="2"/>
        <v>77661066.150000006</v>
      </c>
      <c r="H12" s="17">
        <f t="shared" si="1"/>
        <v>43616065.680000007</v>
      </c>
    </row>
    <row r="13" spans="1:8" x14ac:dyDescent="0.35">
      <c r="A13" s="1"/>
      <c r="B13" s="13" t="s">
        <v>22</v>
      </c>
      <c r="C13" s="14">
        <v>118884146.3</v>
      </c>
      <c r="D13" s="14">
        <v>0</v>
      </c>
      <c r="E13" s="15">
        <f t="shared" si="0"/>
        <v>118884146.3</v>
      </c>
      <c r="F13" s="16">
        <v>118949928.90000001</v>
      </c>
      <c r="G13" s="14">
        <f t="shared" si="2"/>
        <v>118949928.90000001</v>
      </c>
      <c r="H13" s="17">
        <f t="shared" si="1"/>
        <v>65782.600000008941</v>
      </c>
    </row>
    <row r="14" spans="1:8" ht="23" x14ac:dyDescent="0.35">
      <c r="A14" s="1"/>
      <c r="B14" s="13" t="s">
        <v>23</v>
      </c>
      <c r="C14" s="14">
        <v>0</v>
      </c>
      <c r="D14" s="14">
        <v>43602757.439999998</v>
      </c>
      <c r="E14" s="15">
        <f t="shared" si="0"/>
        <v>43602757.439999998</v>
      </c>
      <c r="F14" s="16">
        <v>43602757.439999998</v>
      </c>
      <c r="G14" s="14">
        <f t="shared" si="2"/>
        <v>43602757.439999998</v>
      </c>
      <c r="H14" s="17">
        <f t="shared" si="1"/>
        <v>43602757.439999998</v>
      </c>
    </row>
    <row r="15" spans="1:8" ht="34.5" x14ac:dyDescent="0.35">
      <c r="A15" s="1"/>
      <c r="B15" s="13" t="s">
        <v>24</v>
      </c>
      <c r="C15" s="14">
        <v>2548061997.4200001</v>
      </c>
      <c r="D15" s="14">
        <v>31003399.460000001</v>
      </c>
      <c r="E15" s="15">
        <f t="shared" si="0"/>
        <v>2579065396.8800001</v>
      </c>
      <c r="F15" s="16">
        <v>2528795323.98</v>
      </c>
      <c r="G15" s="14">
        <f t="shared" si="2"/>
        <v>2528795323.98</v>
      </c>
      <c r="H15" s="17">
        <f t="shared" si="1"/>
        <v>-19266673.440000057</v>
      </c>
    </row>
    <row r="16" spans="1:8" ht="23" x14ac:dyDescent="0.35">
      <c r="A16" s="1"/>
      <c r="B16" s="13" t="s">
        <v>25</v>
      </c>
      <c r="C16" s="14">
        <v>0</v>
      </c>
      <c r="D16" s="14">
        <v>28489018.399999999</v>
      </c>
      <c r="E16" s="15">
        <f t="shared" si="0"/>
        <v>28489018.399999999</v>
      </c>
      <c r="F16" s="16">
        <v>28489018.399999999</v>
      </c>
      <c r="G16" s="14">
        <f t="shared" si="2"/>
        <v>28489018.399999999</v>
      </c>
      <c r="H16" s="17">
        <f t="shared" si="1"/>
        <v>28489018.399999999</v>
      </c>
    </row>
    <row r="17" spans="1:8" ht="15" thickBot="1" x14ac:dyDescent="0.4">
      <c r="A17" s="1"/>
      <c r="B17" s="18" t="s">
        <v>26</v>
      </c>
      <c r="C17" s="19">
        <v>0</v>
      </c>
      <c r="D17" s="19">
        <v>0</v>
      </c>
      <c r="E17" s="20">
        <f t="shared" si="0"/>
        <v>0</v>
      </c>
      <c r="F17" s="21">
        <v>0</v>
      </c>
      <c r="G17" s="19">
        <v>0</v>
      </c>
      <c r="H17" s="22">
        <f t="shared" si="1"/>
        <v>0</v>
      </c>
    </row>
    <row r="18" spans="1:8" ht="15" thickBot="1" x14ac:dyDescent="0.4">
      <c r="A18" s="7"/>
      <c r="B18" s="23" t="s">
        <v>27</v>
      </c>
      <c r="C18" s="24">
        <f>SUM(C8:C17)</f>
        <v>4214540886.5700002</v>
      </c>
      <c r="D18" s="24">
        <f>SUM(D8:D17)</f>
        <v>103405414.90000001</v>
      </c>
      <c r="E18" s="24">
        <f t="shared" si="0"/>
        <v>4317946301.4700003</v>
      </c>
      <c r="F18" s="25">
        <f>SUM(F8:F17)</f>
        <v>4239066015.1000004</v>
      </c>
      <c r="G18" s="26">
        <f>SUM(G8:G17)</f>
        <v>4239066015.1000004</v>
      </c>
      <c r="H18" s="78">
        <f t="shared" si="1"/>
        <v>24525128.53000021</v>
      </c>
    </row>
    <row r="19" spans="1:8" ht="15" thickBot="1" x14ac:dyDescent="0.4">
      <c r="A19" s="1"/>
      <c r="B19" s="27"/>
      <c r="C19" s="28"/>
      <c r="D19" s="28"/>
      <c r="E19" s="28"/>
      <c r="F19" s="80" t="s">
        <v>28</v>
      </c>
      <c r="G19" s="80"/>
      <c r="H19" s="79"/>
    </row>
  </sheetData>
  <mergeCells count="8">
    <mergeCell ref="H18:H19"/>
    <mergeCell ref="F19:G19"/>
    <mergeCell ref="B2:H2"/>
    <mergeCell ref="B3:H3"/>
    <mergeCell ref="B4:H4"/>
    <mergeCell ref="B5:B7"/>
    <mergeCell ref="C5:G5"/>
    <mergeCell ref="H5:H6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1C9A8A-55DF-4874-B066-899C24FDAB6C}">
  <dimension ref="B1:H56"/>
  <sheetViews>
    <sheetView workbookViewId="0">
      <selection activeCell="K7" sqref="K7"/>
    </sheetView>
  </sheetViews>
  <sheetFormatPr baseColWidth="10" defaultRowHeight="14.5" x14ac:dyDescent="0.35"/>
  <cols>
    <col min="1" max="1" width="3" customWidth="1"/>
    <col min="2" max="2" width="55" style="1" customWidth="1"/>
    <col min="3" max="3" width="11.26953125" style="1" bestFit="1" customWidth="1"/>
    <col min="4" max="4" width="13.54296875" style="1" customWidth="1"/>
    <col min="5" max="7" width="11.26953125" style="1" bestFit="1" customWidth="1"/>
    <col min="8" max="8" width="9.54296875" style="1" bestFit="1" customWidth="1"/>
  </cols>
  <sheetData>
    <row r="1" spans="2:8" ht="15" thickBot="1" x14ac:dyDescent="0.4"/>
    <row r="2" spans="2:8" x14ac:dyDescent="0.35">
      <c r="B2" s="81" t="s">
        <v>0</v>
      </c>
      <c r="C2" s="82"/>
      <c r="D2" s="82"/>
      <c r="E2" s="82"/>
      <c r="F2" s="82"/>
      <c r="G2" s="82"/>
      <c r="H2" s="83"/>
    </row>
    <row r="3" spans="2:8" x14ac:dyDescent="0.35">
      <c r="B3" s="84" t="s">
        <v>1</v>
      </c>
      <c r="C3" s="85"/>
      <c r="D3" s="85"/>
      <c r="E3" s="85"/>
      <c r="F3" s="85"/>
      <c r="G3" s="85"/>
      <c r="H3" s="86"/>
    </row>
    <row r="4" spans="2:8" ht="15" thickBot="1" x14ac:dyDescent="0.4">
      <c r="B4" s="87" t="s">
        <v>2</v>
      </c>
      <c r="C4" s="88"/>
      <c r="D4" s="88"/>
      <c r="E4" s="88"/>
      <c r="F4" s="88"/>
      <c r="G4" s="88"/>
      <c r="H4" s="89"/>
    </row>
    <row r="5" spans="2:8" ht="15" thickBot="1" x14ac:dyDescent="0.4">
      <c r="B5" s="101" t="s">
        <v>29</v>
      </c>
      <c r="C5" s="104" t="s">
        <v>4</v>
      </c>
      <c r="D5" s="105"/>
      <c r="E5" s="105"/>
      <c r="F5" s="105"/>
      <c r="G5" s="105"/>
      <c r="H5" s="106" t="s">
        <v>5</v>
      </c>
    </row>
    <row r="6" spans="2:8" ht="23.5" thickBot="1" x14ac:dyDescent="0.4">
      <c r="B6" s="102"/>
      <c r="C6" s="29" t="s">
        <v>6</v>
      </c>
      <c r="D6" s="30" t="s">
        <v>7</v>
      </c>
      <c r="E6" s="31" t="s">
        <v>8</v>
      </c>
      <c r="F6" s="32" t="s">
        <v>9</v>
      </c>
      <c r="G6" s="29" t="s">
        <v>10</v>
      </c>
      <c r="H6" s="107"/>
    </row>
    <row r="7" spans="2:8" ht="15" thickBot="1" x14ac:dyDescent="0.4">
      <c r="B7" s="103"/>
      <c r="C7" s="29" t="s">
        <v>11</v>
      </c>
      <c r="D7" s="32" t="s">
        <v>12</v>
      </c>
      <c r="E7" s="29" t="s">
        <v>13</v>
      </c>
      <c r="F7" s="32" t="s">
        <v>14</v>
      </c>
      <c r="G7" s="29" t="s">
        <v>15</v>
      </c>
      <c r="H7" s="33" t="s">
        <v>16</v>
      </c>
    </row>
    <row r="8" spans="2:8" x14ac:dyDescent="0.35">
      <c r="B8" s="34" t="s">
        <v>30</v>
      </c>
      <c r="C8" s="35">
        <f>SUM(C9:C16)</f>
        <v>4214540886.5700002</v>
      </c>
      <c r="D8" s="36">
        <f>SUM(D9:D16)</f>
        <v>59802657.460000001</v>
      </c>
      <c r="E8" s="35">
        <f t="shared" ref="E8:E16" si="0">C8+D8</f>
        <v>4274343544.0300002</v>
      </c>
      <c r="F8" s="36">
        <f>SUM(F9:F16)</f>
        <v>4195463257.6600003</v>
      </c>
      <c r="G8" s="35">
        <f>SUM(G9:G16)</f>
        <v>4195463257.6600003</v>
      </c>
      <c r="H8" s="37">
        <f t="shared" ref="H8:H16" si="1">G8-C8</f>
        <v>-19077628.909999847</v>
      </c>
    </row>
    <row r="9" spans="2:8" x14ac:dyDescent="0.35">
      <c r="B9" s="38" t="s">
        <v>17</v>
      </c>
      <c r="C9" s="39">
        <v>1111392663.8900001</v>
      </c>
      <c r="D9" s="40">
        <v>0</v>
      </c>
      <c r="E9" s="41">
        <f t="shared" si="0"/>
        <v>1111392663.8900001</v>
      </c>
      <c r="F9" s="40">
        <v>1074960604.96</v>
      </c>
      <c r="G9" s="39">
        <f>F9</f>
        <v>1074960604.96</v>
      </c>
      <c r="H9" s="42">
        <f t="shared" si="1"/>
        <v>-36432058.930000067</v>
      </c>
    </row>
    <row r="10" spans="2:8" x14ac:dyDescent="0.35">
      <c r="B10" s="43" t="s">
        <v>18</v>
      </c>
      <c r="C10" s="39">
        <v>0</v>
      </c>
      <c r="D10" s="40">
        <v>0</v>
      </c>
      <c r="E10" s="41">
        <f t="shared" si="0"/>
        <v>0</v>
      </c>
      <c r="F10" s="40">
        <v>0</v>
      </c>
      <c r="G10" s="39">
        <v>0</v>
      </c>
      <c r="H10" s="42">
        <f t="shared" si="1"/>
        <v>0</v>
      </c>
    </row>
    <row r="11" spans="2:8" x14ac:dyDescent="0.35">
      <c r="B11" s="38" t="s">
        <v>19</v>
      </c>
      <c r="C11" s="39">
        <v>0</v>
      </c>
      <c r="D11" s="40">
        <v>0</v>
      </c>
      <c r="E11" s="41">
        <f t="shared" si="0"/>
        <v>0</v>
      </c>
      <c r="F11" s="40">
        <v>0</v>
      </c>
      <c r="G11" s="39">
        <v>0</v>
      </c>
      <c r="H11" s="42">
        <f t="shared" si="1"/>
        <v>0</v>
      </c>
    </row>
    <row r="12" spans="2:8" x14ac:dyDescent="0.35">
      <c r="B12" s="38" t="s">
        <v>20</v>
      </c>
      <c r="C12" s="39">
        <v>402157078.49000001</v>
      </c>
      <c r="D12" s="40">
        <v>310239.59999999998</v>
      </c>
      <c r="E12" s="41">
        <f t="shared" si="0"/>
        <v>402467318.09000003</v>
      </c>
      <c r="F12" s="40">
        <v>366607315.26999998</v>
      </c>
      <c r="G12" s="39">
        <f>F12</f>
        <v>366607315.26999998</v>
      </c>
      <c r="H12" s="42">
        <f t="shared" si="1"/>
        <v>-35549763.220000029</v>
      </c>
    </row>
    <row r="13" spans="2:8" x14ac:dyDescent="0.35">
      <c r="B13" s="44" t="s">
        <v>21</v>
      </c>
      <c r="C13" s="39">
        <v>34045000.469999999</v>
      </c>
      <c r="D13" s="40">
        <v>0</v>
      </c>
      <c r="E13" s="41">
        <f t="shared" si="0"/>
        <v>34045000.469999999</v>
      </c>
      <c r="F13" s="40">
        <v>77661066.150000006</v>
      </c>
      <c r="G13" s="39">
        <f>F13</f>
        <v>77661066.150000006</v>
      </c>
      <c r="H13" s="42">
        <f t="shared" si="1"/>
        <v>43616065.680000007</v>
      </c>
    </row>
    <row r="14" spans="2:8" x14ac:dyDescent="0.35">
      <c r="B14" s="44" t="s">
        <v>22</v>
      </c>
      <c r="C14" s="39">
        <v>118884146.3</v>
      </c>
      <c r="D14" s="40">
        <v>0</v>
      </c>
      <c r="E14" s="41">
        <f t="shared" si="0"/>
        <v>118884146.3</v>
      </c>
      <c r="F14" s="40">
        <v>118949928.90000001</v>
      </c>
      <c r="G14" s="39">
        <f>F14</f>
        <v>118949928.90000001</v>
      </c>
      <c r="H14" s="42">
        <f t="shared" si="1"/>
        <v>65782.600000008941</v>
      </c>
    </row>
    <row r="15" spans="2:8" ht="23" x14ac:dyDescent="0.35">
      <c r="B15" s="38" t="s">
        <v>24</v>
      </c>
      <c r="C15" s="39">
        <v>2548061997.4200001</v>
      </c>
      <c r="D15" s="40">
        <v>31003399.460000001</v>
      </c>
      <c r="E15" s="41">
        <f t="shared" si="0"/>
        <v>2579065396.8800001</v>
      </c>
      <c r="F15" s="40">
        <v>2528795323.98</v>
      </c>
      <c r="G15" s="39">
        <f>F15</f>
        <v>2528795323.98</v>
      </c>
      <c r="H15" s="42">
        <f t="shared" si="1"/>
        <v>-19266673.440000057</v>
      </c>
    </row>
    <row r="16" spans="2:8" ht="22.5" customHeight="1" x14ac:dyDescent="0.35">
      <c r="B16" s="38" t="s">
        <v>25</v>
      </c>
      <c r="C16" s="39">
        <v>0</v>
      </c>
      <c r="D16" s="40">
        <v>28489018.399999999</v>
      </c>
      <c r="E16" s="41">
        <f t="shared" si="0"/>
        <v>28489018.399999999</v>
      </c>
      <c r="F16" s="40">
        <v>28489018.399999999</v>
      </c>
      <c r="G16" s="39">
        <f>F16</f>
        <v>28489018.399999999</v>
      </c>
      <c r="H16" s="42">
        <f t="shared" si="1"/>
        <v>28489018.399999999</v>
      </c>
    </row>
    <row r="17" spans="2:8" x14ac:dyDescent="0.35">
      <c r="B17" s="45"/>
      <c r="C17" s="41"/>
      <c r="D17" s="46"/>
      <c r="E17" s="41"/>
      <c r="F17" s="46"/>
      <c r="G17" s="41"/>
      <c r="H17" s="42"/>
    </row>
    <row r="18" spans="2:8" ht="34.5" x14ac:dyDescent="0.35">
      <c r="B18" s="47" t="s">
        <v>31</v>
      </c>
      <c r="C18" s="35">
        <f>SUM(C19:C22)</f>
        <v>0</v>
      </c>
      <c r="D18" s="36">
        <f>SUM(D19:D22)</f>
        <v>43602757.439999998</v>
      </c>
      <c r="E18" s="35">
        <f>C18+D18</f>
        <v>43602757.439999998</v>
      </c>
      <c r="F18" s="36">
        <f>SUM(F19:F22)</f>
        <v>43602757.439999998</v>
      </c>
      <c r="G18" s="35">
        <f>SUM(G19:G22)</f>
        <v>43602757.439999998</v>
      </c>
      <c r="H18" s="37">
        <f>G18-C18</f>
        <v>43602757.439999998</v>
      </c>
    </row>
    <row r="19" spans="2:8" x14ac:dyDescent="0.35">
      <c r="B19" s="38" t="s">
        <v>18</v>
      </c>
      <c r="C19" s="39">
        <v>0</v>
      </c>
      <c r="D19" s="40">
        <v>0</v>
      </c>
      <c r="E19" s="41">
        <f>C19+D19</f>
        <v>0</v>
      </c>
      <c r="F19" s="40">
        <v>0</v>
      </c>
      <c r="G19" s="39">
        <v>0</v>
      </c>
      <c r="H19" s="42">
        <f>G19-C19</f>
        <v>0</v>
      </c>
    </row>
    <row r="20" spans="2:8" x14ac:dyDescent="0.35">
      <c r="B20" s="38" t="s">
        <v>21</v>
      </c>
      <c r="C20" s="39"/>
      <c r="D20" s="40">
        <v>0</v>
      </c>
      <c r="E20" s="41">
        <f>C20+D20</f>
        <v>0</v>
      </c>
      <c r="F20" s="40">
        <v>0</v>
      </c>
      <c r="G20" s="39">
        <v>0</v>
      </c>
      <c r="H20" s="42">
        <f>G20-C20</f>
        <v>0</v>
      </c>
    </row>
    <row r="21" spans="2:8" ht="25.5" customHeight="1" x14ac:dyDescent="0.35">
      <c r="B21" s="38" t="s">
        <v>23</v>
      </c>
      <c r="C21" s="39">
        <v>0</v>
      </c>
      <c r="D21" s="14">
        <v>43602757.439999998</v>
      </c>
      <c r="E21" s="41">
        <f>C21+D21</f>
        <v>43602757.439999998</v>
      </c>
      <c r="F21" s="16">
        <v>43602757.439999998</v>
      </c>
      <c r="G21" s="39">
        <f>F21</f>
        <v>43602757.439999998</v>
      </c>
      <c r="H21" s="42">
        <f>G21-C21</f>
        <v>43602757.439999998</v>
      </c>
    </row>
    <row r="22" spans="2:8" ht="22" customHeight="1" x14ac:dyDescent="0.35">
      <c r="B22" s="38" t="s">
        <v>25</v>
      </c>
      <c r="C22" s="39">
        <v>0</v>
      </c>
      <c r="D22" s="40">
        <v>0</v>
      </c>
      <c r="E22" s="41">
        <f>C22+D22</f>
        <v>0</v>
      </c>
      <c r="F22" s="40">
        <v>0</v>
      </c>
      <c r="G22" s="39">
        <v>0</v>
      </c>
      <c r="H22" s="42">
        <f>G22-C22</f>
        <v>0</v>
      </c>
    </row>
    <row r="23" spans="2:8" x14ac:dyDescent="0.35">
      <c r="B23" s="45"/>
      <c r="C23" s="41"/>
      <c r="D23" s="46"/>
      <c r="E23" s="41"/>
      <c r="F23" s="46"/>
      <c r="G23" s="41"/>
      <c r="H23" s="42"/>
    </row>
    <row r="24" spans="2:8" x14ac:dyDescent="0.35">
      <c r="B24" s="34" t="s">
        <v>26</v>
      </c>
      <c r="C24" s="35">
        <f>SUM(C25)</f>
        <v>0</v>
      </c>
      <c r="D24" s="36">
        <f>SUM(D25)</f>
        <v>0</v>
      </c>
      <c r="E24" s="35">
        <f>C24+D24</f>
        <v>0</v>
      </c>
      <c r="F24" s="36">
        <f>SUM(F25)</f>
        <v>0</v>
      </c>
      <c r="G24" s="35">
        <f>SUM(G25)</f>
        <v>0</v>
      </c>
      <c r="H24" s="37">
        <f>G24-C24</f>
        <v>0</v>
      </c>
    </row>
    <row r="25" spans="2:8" ht="15" thickBot="1" x14ac:dyDescent="0.4">
      <c r="B25" s="44" t="s">
        <v>26</v>
      </c>
      <c r="C25" s="39">
        <v>0</v>
      </c>
      <c r="D25" s="40">
        <v>0</v>
      </c>
      <c r="E25" s="41">
        <f>C25+D25</f>
        <v>0</v>
      </c>
      <c r="F25" s="40">
        <v>0</v>
      </c>
      <c r="G25" s="39">
        <v>0</v>
      </c>
      <c r="H25" s="42">
        <f>G25-C25</f>
        <v>0</v>
      </c>
    </row>
    <row r="26" spans="2:8" ht="15" thickBot="1" x14ac:dyDescent="0.4">
      <c r="B26" s="48" t="s">
        <v>27</v>
      </c>
      <c r="C26" s="49">
        <f>SUM(C24,C18,C8)</f>
        <v>4214540886.5700002</v>
      </c>
      <c r="D26" s="50">
        <f>SUM(D24,D18,D8)</f>
        <v>103405414.90000001</v>
      </c>
      <c r="E26" s="49">
        <f>SUM(D26,C26)</f>
        <v>4317946301.4700003</v>
      </c>
      <c r="F26" s="50">
        <f>SUM(F24,F18,F8)</f>
        <v>4239066015.1000004</v>
      </c>
      <c r="G26" s="49">
        <f>SUM(G24,G18,G8)</f>
        <v>4239066015.1000004</v>
      </c>
      <c r="H26" s="97">
        <f>SUM(G26-C26)</f>
        <v>24525128.53000021</v>
      </c>
    </row>
    <row r="27" spans="2:8" ht="15" thickBot="1" x14ac:dyDescent="0.4">
      <c r="B27" s="51"/>
      <c r="C27" s="52"/>
      <c r="D27" s="52"/>
      <c r="E27" s="52"/>
      <c r="F27" s="99" t="s">
        <v>28</v>
      </c>
      <c r="G27" s="100"/>
      <c r="H27" s="98"/>
    </row>
    <row r="28" spans="2:8" x14ac:dyDescent="0.35">
      <c r="B28" s="53"/>
      <c r="C28" s="53"/>
      <c r="D28" s="53"/>
      <c r="E28" s="53"/>
      <c r="F28" s="53"/>
      <c r="G28" s="53"/>
      <c r="H28" s="53"/>
    </row>
    <row r="29" spans="2:8" x14ac:dyDescent="0.35">
      <c r="B29" s="53"/>
      <c r="C29" s="53"/>
      <c r="D29" s="53"/>
      <c r="E29" s="53"/>
      <c r="F29" s="53"/>
      <c r="G29" s="53"/>
      <c r="H29" s="53"/>
    </row>
    <row r="30" spans="2:8" x14ac:dyDescent="0.35">
      <c r="B30" s="53"/>
      <c r="C30" s="53"/>
      <c r="D30" s="53"/>
      <c r="E30" s="53"/>
      <c r="F30" s="53"/>
      <c r="G30" s="53"/>
      <c r="H30" s="53"/>
    </row>
    <row r="31" spans="2:8" x14ac:dyDescent="0.35">
      <c r="B31" s="53"/>
      <c r="C31" s="53"/>
      <c r="D31" s="53"/>
      <c r="E31" s="53"/>
      <c r="F31" s="53"/>
      <c r="G31" s="53"/>
      <c r="H31" s="53"/>
    </row>
    <row r="32" spans="2:8" x14ac:dyDescent="0.35">
      <c r="B32" s="53"/>
      <c r="C32" s="53"/>
      <c r="D32" s="53"/>
      <c r="E32" s="53"/>
      <c r="F32" s="53"/>
      <c r="G32" s="53"/>
      <c r="H32" s="53"/>
    </row>
    <row r="33" spans="2:8" x14ac:dyDescent="0.35">
      <c r="B33" s="53"/>
      <c r="C33" s="53"/>
      <c r="D33" s="53"/>
      <c r="E33" s="53"/>
      <c r="F33" s="53"/>
      <c r="G33" s="53"/>
      <c r="H33" s="53"/>
    </row>
    <row r="34" spans="2:8" x14ac:dyDescent="0.35">
      <c r="B34" s="53"/>
      <c r="C34" s="53"/>
      <c r="D34" s="53"/>
      <c r="E34" s="53"/>
      <c r="F34" s="53"/>
      <c r="G34" s="53"/>
      <c r="H34" s="53"/>
    </row>
    <row r="35" spans="2:8" x14ac:dyDescent="0.35">
      <c r="B35" s="53"/>
      <c r="C35" s="53"/>
      <c r="D35" s="53"/>
      <c r="E35" s="53"/>
      <c r="F35" s="53"/>
      <c r="G35" s="53"/>
      <c r="H35" s="53"/>
    </row>
    <row r="36" spans="2:8" x14ac:dyDescent="0.35">
      <c r="B36" s="53"/>
      <c r="C36" s="53"/>
      <c r="D36" s="53"/>
      <c r="E36" s="53"/>
      <c r="F36" s="53"/>
      <c r="G36" s="53"/>
      <c r="H36" s="53"/>
    </row>
    <row r="37" spans="2:8" x14ac:dyDescent="0.35">
      <c r="B37" s="53"/>
      <c r="C37" s="53"/>
      <c r="D37" s="53"/>
      <c r="E37" s="53"/>
      <c r="F37" s="53"/>
      <c r="G37" s="53"/>
      <c r="H37" s="53"/>
    </row>
    <row r="38" spans="2:8" x14ac:dyDescent="0.35">
      <c r="B38" s="53"/>
      <c r="C38" s="53"/>
      <c r="D38" s="53"/>
      <c r="E38" s="53"/>
      <c r="F38" s="53"/>
      <c r="G38" s="53"/>
      <c r="H38" s="53"/>
    </row>
    <row r="39" spans="2:8" x14ac:dyDescent="0.35">
      <c r="B39" s="53"/>
      <c r="C39" s="53"/>
      <c r="D39" s="53"/>
      <c r="E39" s="53"/>
      <c r="F39" s="53"/>
      <c r="G39" s="53"/>
      <c r="H39" s="53"/>
    </row>
    <row r="40" spans="2:8" x14ac:dyDescent="0.35">
      <c r="B40" s="53"/>
      <c r="C40" s="53"/>
      <c r="D40" s="53"/>
      <c r="E40" s="53"/>
      <c r="F40" s="53"/>
      <c r="G40" s="53"/>
      <c r="H40" s="53"/>
    </row>
    <row r="41" spans="2:8" x14ac:dyDescent="0.35">
      <c r="B41" s="53"/>
      <c r="C41" s="53"/>
      <c r="D41" s="53"/>
      <c r="E41" s="53"/>
      <c r="F41" s="53"/>
      <c r="G41" s="53"/>
      <c r="H41" s="53"/>
    </row>
    <row r="42" spans="2:8" x14ac:dyDescent="0.35">
      <c r="B42" s="53"/>
      <c r="C42" s="53"/>
      <c r="D42" s="53"/>
      <c r="E42" s="53"/>
      <c r="F42" s="53"/>
      <c r="G42" s="53"/>
      <c r="H42" s="53"/>
    </row>
    <row r="43" spans="2:8" x14ac:dyDescent="0.35">
      <c r="B43" s="53"/>
      <c r="C43" s="53"/>
      <c r="D43" s="53"/>
      <c r="E43" s="53"/>
      <c r="F43" s="53"/>
      <c r="G43" s="53"/>
      <c r="H43" s="53"/>
    </row>
    <row r="44" spans="2:8" x14ac:dyDescent="0.35">
      <c r="B44" s="53"/>
      <c r="C44" s="53"/>
      <c r="D44" s="53"/>
      <c r="E44" s="53"/>
      <c r="F44" s="53"/>
      <c r="G44" s="53"/>
      <c r="H44" s="53"/>
    </row>
    <row r="45" spans="2:8" x14ac:dyDescent="0.35">
      <c r="B45" s="53"/>
      <c r="C45" s="53"/>
      <c r="D45" s="53"/>
      <c r="E45" s="53"/>
      <c r="F45" s="53"/>
      <c r="G45" s="53"/>
      <c r="H45" s="53"/>
    </row>
    <row r="46" spans="2:8" x14ac:dyDescent="0.35">
      <c r="B46" s="53"/>
      <c r="C46" s="53"/>
      <c r="D46" s="53"/>
      <c r="E46" s="53"/>
      <c r="F46" s="53"/>
      <c r="G46" s="53"/>
      <c r="H46" s="53"/>
    </row>
    <row r="47" spans="2:8" x14ac:dyDescent="0.35">
      <c r="B47" s="53"/>
      <c r="C47" s="53"/>
      <c r="D47" s="53"/>
      <c r="E47" s="53"/>
      <c r="F47" s="53"/>
      <c r="G47" s="53"/>
      <c r="H47" s="53"/>
    </row>
    <row r="48" spans="2:8" x14ac:dyDescent="0.35">
      <c r="B48" s="53"/>
      <c r="C48" s="53"/>
      <c r="D48" s="53"/>
      <c r="E48" s="53"/>
      <c r="F48" s="53"/>
      <c r="G48" s="53"/>
      <c r="H48" s="53"/>
    </row>
    <row r="49" spans="2:8" x14ac:dyDescent="0.35">
      <c r="B49" s="53"/>
      <c r="C49" s="53"/>
      <c r="D49" s="53"/>
      <c r="E49" s="53"/>
      <c r="F49" s="53"/>
      <c r="G49" s="53"/>
      <c r="H49" s="53"/>
    </row>
    <row r="50" spans="2:8" x14ac:dyDescent="0.35">
      <c r="B50" s="53"/>
      <c r="C50" s="53"/>
      <c r="D50" s="53"/>
      <c r="E50" s="53"/>
      <c r="F50" s="53"/>
      <c r="G50" s="53"/>
      <c r="H50" s="53"/>
    </row>
    <row r="51" spans="2:8" x14ac:dyDescent="0.35">
      <c r="B51" s="53"/>
      <c r="C51" s="53"/>
      <c r="D51" s="53"/>
      <c r="E51" s="53"/>
      <c r="F51" s="53"/>
      <c r="G51" s="53"/>
      <c r="H51" s="53"/>
    </row>
    <row r="52" spans="2:8" x14ac:dyDescent="0.35">
      <c r="B52" s="53"/>
      <c r="C52" s="53"/>
      <c r="D52" s="53"/>
      <c r="E52" s="53"/>
      <c r="F52" s="53"/>
      <c r="G52" s="53"/>
      <c r="H52" s="53"/>
    </row>
    <row r="53" spans="2:8" x14ac:dyDescent="0.35">
      <c r="B53" s="53"/>
      <c r="C53" s="53"/>
      <c r="D53" s="53"/>
      <c r="E53" s="53"/>
      <c r="F53" s="53"/>
      <c r="G53" s="53"/>
      <c r="H53" s="53"/>
    </row>
    <row r="54" spans="2:8" x14ac:dyDescent="0.35">
      <c r="B54" s="53"/>
      <c r="C54" s="53"/>
      <c r="D54" s="53"/>
      <c r="E54" s="53"/>
      <c r="F54" s="53"/>
      <c r="G54" s="53"/>
      <c r="H54" s="53"/>
    </row>
    <row r="55" spans="2:8" x14ac:dyDescent="0.35">
      <c r="B55" s="53"/>
      <c r="C55" s="53"/>
      <c r="D55" s="53"/>
      <c r="E55" s="53"/>
      <c r="F55" s="53"/>
      <c r="G55" s="53"/>
      <c r="H55" s="53"/>
    </row>
    <row r="56" spans="2:8" x14ac:dyDescent="0.35">
      <c r="B56" s="53"/>
      <c r="C56" s="53"/>
      <c r="D56" s="53"/>
      <c r="E56" s="53"/>
      <c r="F56" s="53"/>
      <c r="G56" s="53"/>
      <c r="H56" s="53"/>
    </row>
  </sheetData>
  <mergeCells count="8">
    <mergeCell ref="H26:H27"/>
    <mergeCell ref="F27:G27"/>
    <mergeCell ref="B2:H2"/>
    <mergeCell ref="B3:H3"/>
    <mergeCell ref="B4:H4"/>
    <mergeCell ref="B5:B7"/>
    <mergeCell ref="C5:G5"/>
    <mergeCell ref="H5:H6"/>
  </mergeCells>
  <pageMargins left="0.17" right="0.1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516D6-24A9-41F1-8DFF-4A56FF403442}">
  <dimension ref="B1:H99"/>
  <sheetViews>
    <sheetView tabSelected="1" workbookViewId="0">
      <selection activeCell="B99" sqref="B99:H99"/>
    </sheetView>
  </sheetViews>
  <sheetFormatPr baseColWidth="10" defaultRowHeight="14.5" x14ac:dyDescent="0.35"/>
  <cols>
    <col min="1" max="1" width="2.1796875" customWidth="1"/>
    <col min="2" max="2" width="36.54296875" style="1" customWidth="1"/>
    <col min="3" max="3" width="11.26953125" style="1" bestFit="1" customWidth="1"/>
    <col min="4" max="4" width="13.453125" style="1" bestFit="1" customWidth="1"/>
    <col min="5" max="7" width="11.26953125" style="1" bestFit="1" customWidth="1"/>
    <col min="8" max="8" width="9.54296875" style="1" bestFit="1" customWidth="1"/>
  </cols>
  <sheetData>
    <row r="1" spans="2:8" s="77" customFormat="1" x14ac:dyDescent="0.35">
      <c r="B1" s="76"/>
      <c r="C1" s="76"/>
      <c r="D1" s="76"/>
      <c r="E1" s="76"/>
      <c r="F1" s="76"/>
      <c r="G1" s="76"/>
      <c r="H1" s="76"/>
    </row>
    <row r="2" spans="2:8" x14ac:dyDescent="0.35">
      <c r="B2" s="113" t="s">
        <v>0</v>
      </c>
      <c r="C2" s="114"/>
      <c r="D2" s="114"/>
      <c r="E2" s="114"/>
      <c r="F2" s="114"/>
      <c r="G2" s="114"/>
      <c r="H2" s="115"/>
    </row>
    <row r="3" spans="2:8" x14ac:dyDescent="0.35">
      <c r="B3" s="116" t="s">
        <v>1</v>
      </c>
      <c r="C3" s="85"/>
      <c r="D3" s="85"/>
      <c r="E3" s="85"/>
      <c r="F3" s="85"/>
      <c r="G3" s="85"/>
      <c r="H3" s="117"/>
    </row>
    <row r="4" spans="2:8" x14ac:dyDescent="0.35">
      <c r="B4" s="118" t="s">
        <v>2</v>
      </c>
      <c r="C4" s="119"/>
      <c r="D4" s="119"/>
      <c r="E4" s="119"/>
      <c r="F4" s="119"/>
      <c r="G4" s="119"/>
      <c r="H4" s="120"/>
    </row>
    <row r="5" spans="2:8" x14ac:dyDescent="0.35">
      <c r="B5" s="121" t="s">
        <v>32</v>
      </c>
      <c r="C5" s="123" t="s">
        <v>4</v>
      </c>
      <c r="D5" s="124"/>
      <c r="E5" s="124"/>
      <c r="F5" s="124"/>
      <c r="G5" s="125"/>
      <c r="H5" s="126" t="s">
        <v>5</v>
      </c>
    </row>
    <row r="6" spans="2:8" ht="23" x14ac:dyDescent="0.35">
      <c r="B6" s="116"/>
      <c r="C6" s="54" t="s">
        <v>6</v>
      </c>
      <c r="D6" s="55" t="s">
        <v>7</v>
      </c>
      <c r="E6" s="54" t="s">
        <v>8</v>
      </c>
      <c r="F6" s="54" t="s">
        <v>9</v>
      </c>
      <c r="G6" s="54" t="s">
        <v>10</v>
      </c>
      <c r="H6" s="127"/>
    </row>
    <row r="7" spans="2:8" x14ac:dyDescent="0.35">
      <c r="B7" s="122"/>
      <c r="C7" s="56" t="s">
        <v>11</v>
      </c>
      <c r="D7" s="56" t="s">
        <v>12</v>
      </c>
      <c r="E7" s="54" t="s">
        <v>13</v>
      </c>
      <c r="F7" s="54" t="s">
        <v>14</v>
      </c>
      <c r="G7" s="54" t="s">
        <v>15</v>
      </c>
      <c r="H7" s="54" t="s">
        <v>16</v>
      </c>
    </row>
    <row r="8" spans="2:8" x14ac:dyDescent="0.35">
      <c r="B8" s="57" t="s">
        <v>33</v>
      </c>
      <c r="C8" s="58">
        <v>0</v>
      </c>
      <c r="D8" s="59">
        <v>0</v>
      </c>
      <c r="E8" s="60">
        <f>SUM(C8:D8)</f>
        <v>0</v>
      </c>
      <c r="F8" s="58">
        <v>0</v>
      </c>
      <c r="G8" s="59">
        <v>0</v>
      </c>
      <c r="H8" s="61">
        <f>SUM(G8-C8)</f>
        <v>0</v>
      </c>
    </row>
    <row r="9" spans="2:8" x14ac:dyDescent="0.35">
      <c r="B9" s="62" t="s">
        <v>34</v>
      </c>
      <c r="C9" s="63">
        <f>SUM(C10+C12+C15+C17+C19)</f>
        <v>1111392663.8900001</v>
      </c>
      <c r="D9" s="64">
        <v>0</v>
      </c>
      <c r="E9" s="61">
        <f t="shared" ref="E9:E32" si="0">SUM(C9:D9)</f>
        <v>1111392663.8900001</v>
      </c>
      <c r="F9" s="63">
        <f>SUM(F10+F12+F15+F17+F19)</f>
        <v>1074960604.96</v>
      </c>
      <c r="G9" s="64">
        <f t="shared" ref="G9:G72" si="1">F9</f>
        <v>1074960604.96</v>
      </c>
      <c r="H9" s="61">
        <f t="shared" ref="H9:H72" si="2">SUM(G9-C9)</f>
        <v>-36432058.930000067</v>
      </c>
    </row>
    <row r="10" spans="2:8" x14ac:dyDescent="0.35">
      <c r="B10" s="65" t="s">
        <v>35</v>
      </c>
      <c r="C10" s="66">
        <f>SUM(C11)</f>
        <v>1363827.58</v>
      </c>
      <c r="D10" s="67">
        <v>0</v>
      </c>
      <c r="E10" s="68">
        <f t="shared" si="0"/>
        <v>1363827.58</v>
      </c>
      <c r="F10" s="66">
        <f>SUM(F11)</f>
        <v>236303.85</v>
      </c>
      <c r="G10" s="67">
        <f t="shared" si="1"/>
        <v>236303.85</v>
      </c>
      <c r="H10" s="68">
        <f t="shared" si="2"/>
        <v>-1127523.73</v>
      </c>
    </row>
    <row r="11" spans="2:8" x14ac:dyDescent="0.35">
      <c r="B11" s="65" t="s">
        <v>36</v>
      </c>
      <c r="C11" s="66">
        <v>1363827.58</v>
      </c>
      <c r="D11" s="67">
        <v>0</v>
      </c>
      <c r="E11" s="68">
        <f t="shared" si="0"/>
        <v>1363827.58</v>
      </c>
      <c r="F11" s="66">
        <v>236303.85</v>
      </c>
      <c r="G11" s="67">
        <f t="shared" si="1"/>
        <v>236303.85</v>
      </c>
      <c r="H11" s="68">
        <f t="shared" si="2"/>
        <v>-1127523.73</v>
      </c>
    </row>
    <row r="12" spans="2:8" x14ac:dyDescent="0.35">
      <c r="B12" s="65" t="s">
        <v>37</v>
      </c>
      <c r="C12" s="66">
        <f>SUM(C13:C14)</f>
        <v>765627620.17000008</v>
      </c>
      <c r="D12" s="67">
        <v>0</v>
      </c>
      <c r="E12" s="68">
        <f t="shared" si="0"/>
        <v>765627620.17000008</v>
      </c>
      <c r="F12" s="66">
        <f>SUM(F13:F14)</f>
        <v>770872527.58999991</v>
      </c>
      <c r="G12" s="67">
        <f t="shared" si="1"/>
        <v>770872527.58999991</v>
      </c>
      <c r="H12" s="68">
        <f t="shared" si="2"/>
        <v>5244907.4199998379</v>
      </c>
    </row>
    <row r="13" spans="2:8" x14ac:dyDescent="0.35">
      <c r="B13" s="65" t="s">
        <v>38</v>
      </c>
      <c r="C13" s="66">
        <v>660493049.70000005</v>
      </c>
      <c r="D13" s="67">
        <v>0</v>
      </c>
      <c r="E13" s="68">
        <f t="shared" si="0"/>
        <v>660493049.70000005</v>
      </c>
      <c r="F13" s="66">
        <v>657222955.27999997</v>
      </c>
      <c r="G13" s="67">
        <f t="shared" si="1"/>
        <v>657222955.27999997</v>
      </c>
      <c r="H13" s="68">
        <f t="shared" si="2"/>
        <v>-3270094.4200000763</v>
      </c>
    </row>
    <row r="14" spans="2:8" x14ac:dyDescent="0.35">
      <c r="B14" s="65" t="s">
        <v>39</v>
      </c>
      <c r="C14" s="66">
        <v>105134570.47</v>
      </c>
      <c r="D14" s="67">
        <v>0</v>
      </c>
      <c r="E14" s="68">
        <f t="shared" si="0"/>
        <v>105134570.47</v>
      </c>
      <c r="F14" s="66">
        <v>113649572.31</v>
      </c>
      <c r="G14" s="67">
        <f t="shared" si="1"/>
        <v>113649572.31</v>
      </c>
      <c r="H14" s="68">
        <f t="shared" si="2"/>
        <v>8515001.8400000036</v>
      </c>
    </row>
    <row r="15" spans="2:8" ht="23" customHeight="1" x14ac:dyDescent="0.35">
      <c r="B15" s="65" t="s">
        <v>40</v>
      </c>
      <c r="C15" s="66">
        <f>SUM(C16)</f>
        <v>233948183.38999999</v>
      </c>
      <c r="D15" s="67">
        <v>0</v>
      </c>
      <c r="E15" s="68">
        <f t="shared" si="0"/>
        <v>233948183.38999999</v>
      </c>
      <c r="F15" s="66">
        <f>SUM(F16)</f>
        <v>201146480.09</v>
      </c>
      <c r="G15" s="67">
        <f t="shared" si="1"/>
        <v>201146480.09</v>
      </c>
      <c r="H15" s="68">
        <f t="shared" si="2"/>
        <v>-32801703.299999982</v>
      </c>
    </row>
    <row r="16" spans="2:8" x14ac:dyDescent="0.35">
      <c r="B16" s="65" t="s">
        <v>41</v>
      </c>
      <c r="C16" s="66">
        <v>233948183.38999999</v>
      </c>
      <c r="D16" s="67">
        <v>0</v>
      </c>
      <c r="E16" s="68">
        <f t="shared" si="0"/>
        <v>233948183.38999999</v>
      </c>
      <c r="F16" s="66">
        <v>201146480.09</v>
      </c>
      <c r="G16" s="67">
        <f t="shared" si="1"/>
        <v>201146480.09</v>
      </c>
      <c r="H16" s="68">
        <f t="shared" si="2"/>
        <v>-32801703.299999982</v>
      </c>
    </row>
    <row r="17" spans="2:8" x14ac:dyDescent="0.35">
      <c r="B17" s="65" t="s">
        <v>42</v>
      </c>
      <c r="C17" s="66">
        <f>SUM(C18)</f>
        <v>47251381.740000002</v>
      </c>
      <c r="D17" s="67">
        <v>0</v>
      </c>
      <c r="E17" s="68">
        <f t="shared" si="0"/>
        <v>47251381.740000002</v>
      </c>
      <c r="F17" s="66">
        <f>SUM(F18)</f>
        <v>35043779.890000001</v>
      </c>
      <c r="G17" s="67">
        <f t="shared" si="1"/>
        <v>35043779.890000001</v>
      </c>
      <c r="H17" s="68">
        <f t="shared" si="2"/>
        <v>-12207601.850000001</v>
      </c>
    </row>
    <row r="18" spans="2:8" x14ac:dyDescent="0.35">
      <c r="B18" s="65" t="s">
        <v>43</v>
      </c>
      <c r="C18" s="66">
        <v>47251381.740000002</v>
      </c>
      <c r="D18" s="67">
        <v>0</v>
      </c>
      <c r="E18" s="68">
        <f t="shared" si="0"/>
        <v>47251381.740000002</v>
      </c>
      <c r="F18" s="66">
        <v>35043779.890000001</v>
      </c>
      <c r="G18" s="67">
        <f t="shared" si="1"/>
        <v>35043779.890000001</v>
      </c>
      <c r="H18" s="68">
        <f t="shared" si="2"/>
        <v>-12207601.850000001</v>
      </c>
    </row>
    <row r="19" spans="2:8" x14ac:dyDescent="0.35">
      <c r="B19" s="65" t="s">
        <v>44</v>
      </c>
      <c r="C19" s="66">
        <f>SUM(C20:C24)</f>
        <v>63201651.00999999</v>
      </c>
      <c r="D19" s="67">
        <v>0</v>
      </c>
      <c r="E19" s="68">
        <f t="shared" si="0"/>
        <v>63201651.00999999</v>
      </c>
      <c r="F19" s="66">
        <f>SUM(F20:F24)</f>
        <v>67661513.539999992</v>
      </c>
      <c r="G19" s="67">
        <f t="shared" si="1"/>
        <v>67661513.539999992</v>
      </c>
      <c r="H19" s="68">
        <f t="shared" si="2"/>
        <v>4459862.5300000012</v>
      </c>
    </row>
    <row r="20" spans="2:8" x14ac:dyDescent="0.35">
      <c r="B20" s="65" t="s">
        <v>45</v>
      </c>
      <c r="C20" s="66">
        <v>33410562.449999999</v>
      </c>
      <c r="D20" s="67">
        <v>0</v>
      </c>
      <c r="E20" s="68">
        <f t="shared" si="0"/>
        <v>33410562.449999999</v>
      </c>
      <c r="F20" s="66">
        <v>34350615.390000001</v>
      </c>
      <c r="G20" s="67">
        <f t="shared" si="1"/>
        <v>34350615.390000001</v>
      </c>
      <c r="H20" s="68">
        <f t="shared" si="2"/>
        <v>940052.94000000134</v>
      </c>
    </row>
    <row r="21" spans="2:8" x14ac:dyDescent="0.35">
      <c r="B21" s="65" t="s">
        <v>46</v>
      </c>
      <c r="C21" s="66">
        <v>4170558.06</v>
      </c>
      <c r="D21" s="67">
        <v>0</v>
      </c>
      <c r="E21" s="68">
        <f t="shared" si="0"/>
        <v>4170558.06</v>
      </c>
      <c r="F21" s="66">
        <v>4525389.26</v>
      </c>
      <c r="G21" s="67">
        <f t="shared" si="1"/>
        <v>4525389.26</v>
      </c>
      <c r="H21" s="68">
        <f t="shared" si="2"/>
        <v>354831.19999999972</v>
      </c>
    </row>
    <row r="22" spans="2:8" x14ac:dyDescent="0.35">
      <c r="B22" s="65" t="s">
        <v>47</v>
      </c>
      <c r="C22" s="66">
        <v>9916637.4499999993</v>
      </c>
      <c r="D22" s="67">
        <v>0</v>
      </c>
      <c r="E22" s="68">
        <f t="shared" si="0"/>
        <v>9916637.4499999993</v>
      </c>
      <c r="F22" s="66">
        <v>9772503.1500000004</v>
      </c>
      <c r="G22" s="67">
        <f t="shared" si="1"/>
        <v>9772503.1500000004</v>
      </c>
      <c r="H22" s="68">
        <f t="shared" si="2"/>
        <v>-144134.29999999888</v>
      </c>
    </row>
    <row r="23" spans="2:8" ht="20" customHeight="1" x14ac:dyDescent="0.35">
      <c r="B23" s="65" t="s">
        <v>48</v>
      </c>
      <c r="C23" s="66">
        <v>434540.43</v>
      </c>
      <c r="D23" s="67">
        <v>0</v>
      </c>
      <c r="E23" s="68">
        <f t="shared" si="0"/>
        <v>434540.43</v>
      </c>
      <c r="F23" s="66">
        <v>545622.63</v>
      </c>
      <c r="G23" s="67">
        <f t="shared" si="1"/>
        <v>545622.63</v>
      </c>
      <c r="H23" s="68">
        <f t="shared" si="2"/>
        <v>111082.20000000001</v>
      </c>
    </row>
    <row r="24" spans="2:8" x14ac:dyDescent="0.35">
      <c r="B24" s="65" t="s">
        <v>49</v>
      </c>
      <c r="C24" s="66">
        <v>15269352.619999999</v>
      </c>
      <c r="D24" s="67">
        <v>0</v>
      </c>
      <c r="E24" s="68">
        <f t="shared" si="0"/>
        <v>15269352.619999999</v>
      </c>
      <c r="F24" s="66">
        <v>18467383.109999999</v>
      </c>
      <c r="G24" s="67">
        <f t="shared" si="1"/>
        <v>18467383.109999999</v>
      </c>
      <c r="H24" s="68">
        <f t="shared" si="2"/>
        <v>3198030.49</v>
      </c>
    </row>
    <row r="25" spans="2:8" x14ac:dyDescent="0.35">
      <c r="B25" s="69" t="s">
        <v>50</v>
      </c>
      <c r="C25" s="63">
        <f>SUM(C26+C31+C55)</f>
        <v>402157078.49000007</v>
      </c>
      <c r="D25" s="64">
        <f>SUM(D26+D31+D55)</f>
        <v>310239.59999999998</v>
      </c>
      <c r="E25" s="61">
        <f t="shared" si="0"/>
        <v>402467318.09000009</v>
      </c>
      <c r="F25" s="63">
        <f>SUM(F26+F31+F55)</f>
        <v>366607315.27000004</v>
      </c>
      <c r="G25" s="64">
        <f t="shared" si="1"/>
        <v>366607315.27000004</v>
      </c>
      <c r="H25" s="61">
        <f t="shared" si="2"/>
        <v>-35549763.220000029</v>
      </c>
    </row>
    <row r="26" spans="2:8" ht="34.5" x14ac:dyDescent="0.35">
      <c r="B26" s="65" t="s">
        <v>51</v>
      </c>
      <c r="C26" s="66">
        <f>SUM(C27:C30)</f>
        <v>27618139.170000002</v>
      </c>
      <c r="D26" s="67">
        <v>0</v>
      </c>
      <c r="E26" s="68">
        <f t="shared" si="0"/>
        <v>27618139.170000002</v>
      </c>
      <c r="F26" s="66">
        <f>SUM(F27:F30)</f>
        <v>29196028.619999997</v>
      </c>
      <c r="G26" s="67">
        <f t="shared" si="1"/>
        <v>29196028.619999997</v>
      </c>
      <c r="H26" s="68">
        <f t="shared" si="2"/>
        <v>1577889.4499999955</v>
      </c>
    </row>
    <row r="27" spans="2:8" ht="22.5" customHeight="1" x14ac:dyDescent="0.35">
      <c r="B27" s="65" t="s">
        <v>52</v>
      </c>
      <c r="C27" s="66">
        <v>4650000</v>
      </c>
      <c r="D27" s="67">
        <v>0</v>
      </c>
      <c r="E27" s="68">
        <f t="shared" si="0"/>
        <v>4650000</v>
      </c>
      <c r="F27" s="66">
        <v>9558421.7699999996</v>
      </c>
      <c r="G27" s="67">
        <f t="shared" si="1"/>
        <v>9558421.7699999996</v>
      </c>
      <c r="H27" s="68">
        <f t="shared" si="2"/>
        <v>4908421.7699999996</v>
      </c>
    </row>
    <row r="28" spans="2:8" x14ac:dyDescent="0.35">
      <c r="B28" s="65" t="s">
        <v>53</v>
      </c>
      <c r="C28" s="66">
        <v>6658949.1100000003</v>
      </c>
      <c r="D28" s="67">
        <v>0</v>
      </c>
      <c r="E28" s="68">
        <f t="shared" si="0"/>
        <v>6658949.1100000003</v>
      </c>
      <c r="F28" s="66">
        <v>11707275.1</v>
      </c>
      <c r="G28" s="67">
        <f t="shared" si="1"/>
        <v>11707275.1</v>
      </c>
      <c r="H28" s="68">
        <f t="shared" si="2"/>
        <v>5048325.9899999993</v>
      </c>
    </row>
    <row r="29" spans="2:8" ht="23" x14ac:dyDescent="0.35">
      <c r="B29" s="65" t="s">
        <v>54</v>
      </c>
      <c r="C29" s="66">
        <v>6167486.3200000003</v>
      </c>
      <c r="D29" s="67">
        <v>0</v>
      </c>
      <c r="E29" s="68">
        <f t="shared" si="0"/>
        <v>6167486.3200000003</v>
      </c>
      <c r="F29" s="66">
        <v>3050166.91</v>
      </c>
      <c r="G29" s="67">
        <f t="shared" si="1"/>
        <v>3050166.91</v>
      </c>
      <c r="H29" s="68">
        <f t="shared" si="2"/>
        <v>-3117319.41</v>
      </c>
    </row>
    <row r="30" spans="2:8" ht="23" x14ac:dyDescent="0.35">
      <c r="B30" s="65" t="s">
        <v>55</v>
      </c>
      <c r="C30" s="66">
        <v>10141703.74</v>
      </c>
      <c r="D30" s="67">
        <v>0</v>
      </c>
      <c r="E30" s="68">
        <f t="shared" si="0"/>
        <v>10141703.74</v>
      </c>
      <c r="F30" s="66">
        <v>4880164.84</v>
      </c>
      <c r="G30" s="67">
        <f t="shared" si="1"/>
        <v>4880164.84</v>
      </c>
      <c r="H30" s="68">
        <f t="shared" si="2"/>
        <v>-5261538.9000000004</v>
      </c>
    </row>
    <row r="31" spans="2:8" x14ac:dyDescent="0.35">
      <c r="B31" s="65" t="s">
        <v>56</v>
      </c>
      <c r="C31" s="66">
        <f>SUM(C32:C54)</f>
        <v>373955469.71000004</v>
      </c>
      <c r="D31" s="67">
        <f>SUM(D32:D54)</f>
        <v>310239.59999999998</v>
      </c>
      <c r="E31" s="68">
        <f t="shared" si="0"/>
        <v>374265709.31000006</v>
      </c>
      <c r="F31" s="66">
        <f>SUM(F32:F54)</f>
        <v>335733100.01000005</v>
      </c>
      <c r="G31" s="67">
        <f t="shared" si="1"/>
        <v>335733100.01000005</v>
      </c>
      <c r="H31" s="68">
        <f t="shared" si="2"/>
        <v>-38222369.699999988</v>
      </c>
    </row>
    <row r="32" spans="2:8" x14ac:dyDescent="0.35">
      <c r="B32" s="65" t="s">
        <v>57</v>
      </c>
      <c r="C32" s="66">
        <v>128600</v>
      </c>
      <c r="D32" s="67">
        <v>0</v>
      </c>
      <c r="E32" s="68">
        <f t="shared" si="0"/>
        <v>128600</v>
      </c>
      <c r="F32" s="66">
        <v>63081.34</v>
      </c>
      <c r="G32" s="67">
        <f t="shared" si="1"/>
        <v>63081.34</v>
      </c>
      <c r="H32" s="68">
        <f t="shared" si="2"/>
        <v>-65518.66</v>
      </c>
    </row>
    <row r="33" spans="2:8" x14ac:dyDescent="0.35">
      <c r="B33" s="65" t="s">
        <v>58</v>
      </c>
      <c r="C33" s="66">
        <v>570000</v>
      </c>
      <c r="D33" s="67">
        <v>0</v>
      </c>
      <c r="E33" s="68">
        <f t="shared" ref="E33:E95" si="3">SUM(C33:D33)</f>
        <v>570000</v>
      </c>
      <c r="F33" s="66">
        <v>737569.61</v>
      </c>
      <c r="G33" s="67">
        <f t="shared" si="1"/>
        <v>737569.61</v>
      </c>
      <c r="H33" s="68">
        <f t="shared" si="2"/>
        <v>167569.60999999999</v>
      </c>
    </row>
    <row r="34" spans="2:8" x14ac:dyDescent="0.35">
      <c r="B34" s="65" t="s">
        <v>59</v>
      </c>
      <c r="C34" s="66">
        <v>51778110</v>
      </c>
      <c r="D34" s="67">
        <v>0</v>
      </c>
      <c r="E34" s="68">
        <f t="shared" si="3"/>
        <v>51778110</v>
      </c>
      <c r="F34" s="66">
        <v>45550348.520000003</v>
      </c>
      <c r="G34" s="67">
        <f t="shared" si="1"/>
        <v>45550348.520000003</v>
      </c>
      <c r="H34" s="68">
        <f t="shared" si="2"/>
        <v>-6227761.4799999967</v>
      </c>
    </row>
    <row r="35" spans="2:8" x14ac:dyDescent="0.35">
      <c r="B35" s="65" t="s">
        <v>60</v>
      </c>
      <c r="C35" s="66">
        <v>2745423.98</v>
      </c>
      <c r="D35" s="67">
        <v>0</v>
      </c>
      <c r="E35" s="68">
        <f t="shared" si="3"/>
        <v>2745423.98</v>
      </c>
      <c r="F35" s="66">
        <v>3798824.12</v>
      </c>
      <c r="G35" s="67">
        <f t="shared" si="1"/>
        <v>3798824.12</v>
      </c>
      <c r="H35" s="68">
        <f t="shared" si="2"/>
        <v>1053400.1400000001</v>
      </c>
    </row>
    <row r="36" spans="2:8" x14ac:dyDescent="0.35">
      <c r="B36" s="65" t="s">
        <v>61</v>
      </c>
      <c r="C36" s="66">
        <v>212000</v>
      </c>
      <c r="D36" s="67">
        <v>0</v>
      </c>
      <c r="E36" s="68">
        <f t="shared" si="3"/>
        <v>212000</v>
      </c>
      <c r="F36" s="66">
        <v>227363.95</v>
      </c>
      <c r="G36" s="67">
        <f t="shared" si="1"/>
        <v>227363.95</v>
      </c>
      <c r="H36" s="68">
        <f t="shared" si="2"/>
        <v>15363.950000000012</v>
      </c>
    </row>
    <row r="37" spans="2:8" ht="23" x14ac:dyDescent="0.35">
      <c r="B37" s="65" t="s">
        <v>62</v>
      </c>
      <c r="C37" s="66">
        <v>55960</v>
      </c>
      <c r="D37" s="67">
        <v>0</v>
      </c>
      <c r="E37" s="68">
        <f t="shared" si="3"/>
        <v>55960</v>
      </c>
      <c r="F37" s="66">
        <v>37605.54</v>
      </c>
      <c r="G37" s="67">
        <f t="shared" si="1"/>
        <v>37605.54</v>
      </c>
      <c r="H37" s="68">
        <f t="shared" si="2"/>
        <v>-18354.46</v>
      </c>
    </row>
    <row r="38" spans="2:8" x14ac:dyDescent="0.35">
      <c r="B38" s="65" t="s">
        <v>63</v>
      </c>
      <c r="C38" s="66">
        <v>2218000</v>
      </c>
      <c r="D38" s="67">
        <v>0</v>
      </c>
      <c r="E38" s="68">
        <f t="shared" si="3"/>
        <v>2218000</v>
      </c>
      <c r="F38" s="66">
        <v>1584262.45</v>
      </c>
      <c r="G38" s="67">
        <f t="shared" si="1"/>
        <v>1584262.45</v>
      </c>
      <c r="H38" s="68">
        <f t="shared" si="2"/>
        <v>-633737.55000000005</v>
      </c>
    </row>
    <row r="39" spans="2:8" ht="23" x14ac:dyDescent="0.35">
      <c r="B39" s="65" t="s">
        <v>64</v>
      </c>
      <c r="C39" s="66">
        <v>10167044</v>
      </c>
      <c r="D39" s="67">
        <v>0</v>
      </c>
      <c r="E39" s="68">
        <f t="shared" si="3"/>
        <v>10167044</v>
      </c>
      <c r="F39" s="66">
        <v>8045592.8499999996</v>
      </c>
      <c r="G39" s="67">
        <f t="shared" si="1"/>
        <v>8045592.8499999996</v>
      </c>
      <c r="H39" s="68">
        <f t="shared" si="2"/>
        <v>-2121451.1500000004</v>
      </c>
    </row>
    <row r="40" spans="2:8" ht="23" x14ac:dyDescent="0.35">
      <c r="B40" s="65" t="s">
        <v>65</v>
      </c>
      <c r="C40" s="66">
        <v>16529696</v>
      </c>
      <c r="D40" s="67">
        <v>0</v>
      </c>
      <c r="E40" s="68">
        <f t="shared" si="3"/>
        <v>16529696</v>
      </c>
      <c r="F40" s="66">
        <v>8410002.6600000001</v>
      </c>
      <c r="G40" s="67">
        <f t="shared" si="1"/>
        <v>8410002.6600000001</v>
      </c>
      <c r="H40" s="68">
        <f t="shared" si="2"/>
        <v>-8119693.3399999999</v>
      </c>
    </row>
    <row r="41" spans="2:8" ht="34.5" x14ac:dyDescent="0.35">
      <c r="B41" s="65" t="s">
        <v>66</v>
      </c>
      <c r="C41" s="66">
        <v>2239667.2999999998</v>
      </c>
      <c r="D41" s="67">
        <v>0</v>
      </c>
      <c r="E41" s="68">
        <f t="shared" si="3"/>
        <v>2239667.2999999998</v>
      </c>
      <c r="F41" s="66">
        <v>2750900.17</v>
      </c>
      <c r="G41" s="67">
        <f t="shared" si="1"/>
        <v>2750900.17</v>
      </c>
      <c r="H41" s="68">
        <f t="shared" si="2"/>
        <v>511232.87000000011</v>
      </c>
    </row>
    <row r="42" spans="2:8" ht="23" x14ac:dyDescent="0.35">
      <c r="B42" s="65" t="s">
        <v>67</v>
      </c>
      <c r="C42" s="66">
        <v>14495253.859999999</v>
      </c>
      <c r="D42" s="67">
        <v>0</v>
      </c>
      <c r="E42" s="68">
        <f t="shared" si="3"/>
        <v>14495253.859999999</v>
      </c>
      <c r="F42" s="66">
        <v>10566221.75</v>
      </c>
      <c r="G42" s="67">
        <f t="shared" si="1"/>
        <v>10566221.75</v>
      </c>
      <c r="H42" s="68">
        <f t="shared" si="2"/>
        <v>-3929032.1099999994</v>
      </c>
    </row>
    <row r="43" spans="2:8" x14ac:dyDescent="0.35">
      <c r="B43" s="65" t="s">
        <v>68</v>
      </c>
      <c r="C43" s="66">
        <v>1442607.75</v>
      </c>
      <c r="D43" s="67">
        <v>0</v>
      </c>
      <c r="E43" s="68">
        <f t="shared" si="3"/>
        <v>1442607.75</v>
      </c>
      <c r="F43" s="66">
        <v>214517.2</v>
      </c>
      <c r="G43" s="67">
        <f t="shared" si="1"/>
        <v>214517.2</v>
      </c>
      <c r="H43" s="68">
        <f t="shared" si="2"/>
        <v>-1228090.55</v>
      </c>
    </row>
    <row r="44" spans="2:8" x14ac:dyDescent="0.35">
      <c r="B44" s="70" t="s">
        <v>69</v>
      </c>
      <c r="C44" s="66">
        <v>10425731.73</v>
      </c>
      <c r="D44" s="67">
        <v>0</v>
      </c>
      <c r="E44" s="68">
        <f t="shared" si="3"/>
        <v>10425731.73</v>
      </c>
      <c r="F44" s="66">
        <v>11103338.060000001</v>
      </c>
      <c r="G44" s="67">
        <f t="shared" si="1"/>
        <v>11103338.060000001</v>
      </c>
      <c r="H44" s="68">
        <f t="shared" si="2"/>
        <v>677606.33000000007</v>
      </c>
    </row>
    <row r="45" spans="2:8" x14ac:dyDescent="0.35">
      <c r="B45" s="65" t="s">
        <v>70</v>
      </c>
      <c r="C45" s="66">
        <v>0</v>
      </c>
      <c r="D45" s="67">
        <v>63500</v>
      </c>
      <c r="E45" s="68">
        <f t="shared" si="3"/>
        <v>63500</v>
      </c>
      <c r="F45" s="66">
        <v>63500</v>
      </c>
      <c r="G45" s="67">
        <f t="shared" si="1"/>
        <v>63500</v>
      </c>
      <c r="H45" s="68">
        <f t="shared" si="2"/>
        <v>63500</v>
      </c>
    </row>
    <row r="46" spans="2:8" x14ac:dyDescent="0.35">
      <c r="B46" s="65" t="s">
        <v>71</v>
      </c>
      <c r="C46" s="66">
        <v>214308628.31999999</v>
      </c>
      <c r="D46" s="67">
        <v>0</v>
      </c>
      <c r="E46" s="68">
        <f t="shared" si="3"/>
        <v>214308628.31999999</v>
      </c>
      <c r="F46" s="66">
        <v>202063642.54000002</v>
      </c>
      <c r="G46" s="67">
        <f t="shared" si="1"/>
        <v>202063642.54000002</v>
      </c>
      <c r="H46" s="68">
        <f t="shared" si="2"/>
        <v>-12244985.779999971</v>
      </c>
    </row>
    <row r="47" spans="2:8" ht="34.5" x14ac:dyDescent="0.35">
      <c r="B47" s="65" t="s">
        <v>72</v>
      </c>
      <c r="C47" s="66">
        <v>6076927.5300000003</v>
      </c>
      <c r="D47" s="67">
        <v>0</v>
      </c>
      <c r="E47" s="68">
        <f t="shared" si="3"/>
        <v>6076927.5300000003</v>
      </c>
      <c r="F47" s="66">
        <v>3981643.84</v>
      </c>
      <c r="G47" s="67">
        <f t="shared" si="1"/>
        <v>3981643.84</v>
      </c>
      <c r="H47" s="68">
        <f t="shared" si="2"/>
        <v>-2095283.6900000004</v>
      </c>
    </row>
    <row r="48" spans="2:8" x14ac:dyDescent="0.35">
      <c r="B48" s="65" t="s">
        <v>73</v>
      </c>
      <c r="C48" s="66">
        <v>5973027.0599999996</v>
      </c>
      <c r="D48" s="67">
        <v>0</v>
      </c>
      <c r="E48" s="68">
        <f t="shared" si="3"/>
        <v>5973027.0599999996</v>
      </c>
      <c r="F48" s="66">
        <v>4819242.08</v>
      </c>
      <c r="G48" s="67">
        <f t="shared" si="1"/>
        <v>4819242.08</v>
      </c>
      <c r="H48" s="68">
        <f t="shared" si="2"/>
        <v>-1153784.9799999995</v>
      </c>
    </row>
    <row r="49" spans="2:8" ht="23" x14ac:dyDescent="0.35">
      <c r="B49" s="65" t="s">
        <v>74</v>
      </c>
      <c r="C49" s="66">
        <v>3316318.11</v>
      </c>
      <c r="D49" s="67">
        <v>0</v>
      </c>
      <c r="E49" s="68">
        <f t="shared" si="3"/>
        <v>3316318.11</v>
      </c>
      <c r="F49" s="66">
        <v>2792503.85</v>
      </c>
      <c r="G49" s="67">
        <f t="shared" si="1"/>
        <v>2792503.85</v>
      </c>
      <c r="H49" s="68">
        <f t="shared" si="2"/>
        <v>-523814.25999999978</v>
      </c>
    </row>
    <row r="50" spans="2:8" ht="23" x14ac:dyDescent="0.35">
      <c r="B50" s="65" t="s">
        <v>75</v>
      </c>
      <c r="C50" s="66">
        <v>577791.04</v>
      </c>
      <c r="D50" s="67">
        <v>0</v>
      </c>
      <c r="E50" s="68">
        <f t="shared" si="3"/>
        <v>577791.04</v>
      </c>
      <c r="F50" s="66">
        <v>363794.33</v>
      </c>
      <c r="G50" s="67">
        <f t="shared" si="1"/>
        <v>363794.33</v>
      </c>
      <c r="H50" s="68">
        <f t="shared" si="2"/>
        <v>-213996.71000000002</v>
      </c>
    </row>
    <row r="51" spans="2:8" x14ac:dyDescent="0.35">
      <c r="B51" s="65" t="s">
        <v>76</v>
      </c>
      <c r="C51" s="66">
        <v>0</v>
      </c>
      <c r="D51" s="67">
        <v>246739.6</v>
      </c>
      <c r="E51" s="68">
        <f t="shared" si="3"/>
        <v>246739.6</v>
      </c>
      <c r="F51" s="66">
        <v>246739.6</v>
      </c>
      <c r="G51" s="67">
        <f t="shared" si="1"/>
        <v>246739.6</v>
      </c>
      <c r="H51" s="68">
        <f t="shared" si="2"/>
        <v>246739.6</v>
      </c>
    </row>
    <row r="52" spans="2:8" x14ac:dyDescent="0.35">
      <c r="B52" s="65" t="s">
        <v>77</v>
      </c>
      <c r="C52" s="66">
        <v>9377383.2400000002</v>
      </c>
      <c r="D52" s="67">
        <v>0</v>
      </c>
      <c r="E52" s="68">
        <f t="shared" si="3"/>
        <v>9377383.2400000002</v>
      </c>
      <c r="F52" s="66">
        <v>9507759.4000000004</v>
      </c>
      <c r="G52" s="67">
        <f t="shared" si="1"/>
        <v>9507759.4000000004</v>
      </c>
      <c r="H52" s="68">
        <f t="shared" si="2"/>
        <v>130376.16000000015</v>
      </c>
    </row>
    <row r="53" spans="2:8" x14ac:dyDescent="0.35">
      <c r="B53" s="65" t="s">
        <v>78</v>
      </c>
      <c r="C53" s="66">
        <v>17747794</v>
      </c>
      <c r="D53" s="67">
        <v>0</v>
      </c>
      <c r="E53" s="68">
        <f t="shared" si="3"/>
        <v>17747794</v>
      </c>
      <c r="F53" s="66">
        <v>14507503.24</v>
      </c>
      <c r="G53" s="67">
        <f t="shared" si="1"/>
        <v>14507503.24</v>
      </c>
      <c r="H53" s="68">
        <f t="shared" si="2"/>
        <v>-3240290.76</v>
      </c>
    </row>
    <row r="54" spans="2:8" x14ac:dyDescent="0.35">
      <c r="B54" s="65" t="s">
        <v>79</v>
      </c>
      <c r="C54" s="66">
        <v>3569505.79</v>
      </c>
      <c r="D54" s="67">
        <v>0</v>
      </c>
      <c r="E54" s="68">
        <f t="shared" si="3"/>
        <v>3569505.79</v>
      </c>
      <c r="F54" s="66">
        <v>4297142.91</v>
      </c>
      <c r="G54" s="67">
        <f t="shared" si="1"/>
        <v>4297142.91</v>
      </c>
      <c r="H54" s="68">
        <f t="shared" si="2"/>
        <v>727637.12000000011</v>
      </c>
    </row>
    <row r="55" spans="2:8" x14ac:dyDescent="0.35">
      <c r="B55" s="65" t="s">
        <v>80</v>
      </c>
      <c r="C55" s="66">
        <f>SUM(C56)</f>
        <v>583469.61</v>
      </c>
      <c r="D55" s="67">
        <v>0</v>
      </c>
      <c r="E55" s="68">
        <f t="shared" si="3"/>
        <v>583469.61</v>
      </c>
      <c r="F55" s="67">
        <f>SUM(F56)</f>
        <v>1678186.64</v>
      </c>
      <c r="G55" s="67">
        <f t="shared" si="1"/>
        <v>1678186.64</v>
      </c>
      <c r="H55" s="68">
        <f t="shared" si="2"/>
        <v>1094717.0299999998</v>
      </c>
    </row>
    <row r="56" spans="2:8" x14ac:dyDescent="0.35">
      <c r="B56" s="65" t="s">
        <v>81</v>
      </c>
      <c r="C56" s="66">
        <v>583469.61</v>
      </c>
      <c r="D56" s="67">
        <v>0</v>
      </c>
      <c r="E56" s="68">
        <f t="shared" si="3"/>
        <v>583469.61</v>
      </c>
      <c r="F56" s="66">
        <v>1678186.64</v>
      </c>
      <c r="G56" s="67">
        <f t="shared" si="1"/>
        <v>1678186.64</v>
      </c>
      <c r="H56" s="68">
        <f t="shared" si="2"/>
        <v>1094717.0299999998</v>
      </c>
    </row>
    <row r="57" spans="2:8" x14ac:dyDescent="0.35">
      <c r="B57" s="69" t="s">
        <v>82</v>
      </c>
      <c r="C57" s="63">
        <f>SUM(C58)</f>
        <v>34045000.469999999</v>
      </c>
      <c r="D57" s="64">
        <v>0</v>
      </c>
      <c r="E57" s="61">
        <f t="shared" si="3"/>
        <v>34045000.469999999</v>
      </c>
      <c r="F57" s="63">
        <f>SUM(F58)</f>
        <v>77661066.149999991</v>
      </c>
      <c r="G57" s="64">
        <f t="shared" si="1"/>
        <v>77661066.149999991</v>
      </c>
      <c r="H57" s="61">
        <f t="shared" si="2"/>
        <v>43616065.679999992</v>
      </c>
    </row>
    <row r="58" spans="2:8" x14ac:dyDescent="0.35">
      <c r="B58" s="65" t="s">
        <v>83</v>
      </c>
      <c r="C58" s="66">
        <f>SUM(C59:C62)</f>
        <v>34045000.469999999</v>
      </c>
      <c r="D58" s="67">
        <v>0</v>
      </c>
      <c r="E58" s="68">
        <f t="shared" si="3"/>
        <v>34045000.469999999</v>
      </c>
      <c r="F58" s="66">
        <f>SUM(F59:F62)</f>
        <v>77661066.149999991</v>
      </c>
      <c r="G58" s="67">
        <f t="shared" si="1"/>
        <v>77661066.149999991</v>
      </c>
      <c r="H58" s="68">
        <f t="shared" si="2"/>
        <v>43616065.679999992</v>
      </c>
    </row>
    <row r="59" spans="2:8" x14ac:dyDescent="0.35">
      <c r="B59" s="65" t="s">
        <v>84</v>
      </c>
      <c r="C59" s="66">
        <v>10440186.35</v>
      </c>
      <c r="D59" s="67">
        <v>0</v>
      </c>
      <c r="E59" s="68">
        <f t="shared" si="3"/>
        <v>10440186.35</v>
      </c>
      <c r="F59" s="66">
        <v>13322185.210000001</v>
      </c>
      <c r="G59" s="67">
        <f t="shared" si="1"/>
        <v>13322185.210000001</v>
      </c>
      <c r="H59" s="68">
        <f t="shared" si="2"/>
        <v>2881998.8600000013</v>
      </c>
    </row>
    <row r="60" spans="2:8" x14ac:dyDescent="0.35">
      <c r="B60" s="65" t="s">
        <v>85</v>
      </c>
      <c r="C60" s="66">
        <v>22968220.5</v>
      </c>
      <c r="D60" s="67">
        <v>0</v>
      </c>
      <c r="E60" s="68">
        <f t="shared" si="3"/>
        <v>22968220.5</v>
      </c>
      <c r="F60" s="66">
        <v>63435053.009999998</v>
      </c>
      <c r="G60" s="67">
        <f t="shared" si="1"/>
        <v>63435053.009999998</v>
      </c>
      <c r="H60" s="68">
        <f t="shared" si="2"/>
        <v>40466832.509999998</v>
      </c>
    </row>
    <row r="61" spans="2:8" x14ac:dyDescent="0.35">
      <c r="B61" s="65" t="s">
        <v>86</v>
      </c>
      <c r="C61" s="66">
        <v>600330.15</v>
      </c>
      <c r="D61" s="67">
        <v>0</v>
      </c>
      <c r="E61" s="68">
        <f t="shared" si="3"/>
        <v>600330.15</v>
      </c>
      <c r="F61" s="66">
        <v>199323.13</v>
      </c>
      <c r="G61" s="67">
        <f t="shared" si="1"/>
        <v>199323.13</v>
      </c>
      <c r="H61" s="68">
        <f t="shared" si="2"/>
        <v>-401007.02</v>
      </c>
    </row>
    <row r="62" spans="2:8" x14ac:dyDescent="0.35">
      <c r="B62" s="65" t="s">
        <v>87</v>
      </c>
      <c r="C62" s="66">
        <v>36263.47</v>
      </c>
      <c r="D62" s="67">
        <v>0</v>
      </c>
      <c r="E62" s="68">
        <f t="shared" si="3"/>
        <v>36263.47</v>
      </c>
      <c r="F62" s="66">
        <v>704504.8</v>
      </c>
      <c r="G62" s="67">
        <f t="shared" si="1"/>
        <v>704504.8</v>
      </c>
      <c r="H62" s="68">
        <f t="shared" si="2"/>
        <v>668241.33000000007</v>
      </c>
    </row>
    <row r="63" spans="2:8" x14ac:dyDescent="0.35">
      <c r="B63" s="69" t="s">
        <v>88</v>
      </c>
      <c r="C63" s="63">
        <f>SUM(C64+C68+C72)</f>
        <v>118884146.3</v>
      </c>
      <c r="D63" s="64">
        <v>0</v>
      </c>
      <c r="E63" s="61">
        <f t="shared" si="3"/>
        <v>118884146.3</v>
      </c>
      <c r="F63" s="61">
        <f>SUM(F64+F68+F72)</f>
        <v>118949928.90000001</v>
      </c>
      <c r="G63" s="61">
        <f t="shared" si="1"/>
        <v>118949928.90000001</v>
      </c>
      <c r="H63" s="61">
        <f t="shared" si="2"/>
        <v>65782.600000008941</v>
      </c>
    </row>
    <row r="64" spans="2:8" x14ac:dyDescent="0.35">
      <c r="B64" s="65" t="s">
        <v>89</v>
      </c>
      <c r="C64" s="66">
        <f>SUM(C65)</f>
        <v>98825595.870000005</v>
      </c>
      <c r="D64" s="67">
        <v>0</v>
      </c>
      <c r="E64" s="68">
        <f t="shared" si="3"/>
        <v>98825595.870000005</v>
      </c>
      <c r="F64" s="68">
        <f>SUM(F65)</f>
        <v>94887968.390000001</v>
      </c>
      <c r="G64" s="68">
        <f t="shared" si="1"/>
        <v>94887968.390000001</v>
      </c>
      <c r="H64" s="68">
        <f t="shared" si="2"/>
        <v>-3937627.4800000042</v>
      </c>
    </row>
    <row r="65" spans="2:8" x14ac:dyDescent="0.35">
      <c r="B65" s="65" t="s">
        <v>90</v>
      </c>
      <c r="C65" s="66">
        <f>SUM(C66:C67)</f>
        <v>98825595.870000005</v>
      </c>
      <c r="D65" s="67">
        <v>0</v>
      </c>
      <c r="E65" s="68">
        <f t="shared" si="3"/>
        <v>98825595.870000005</v>
      </c>
      <c r="F65" s="66">
        <f>SUM(F66:F67)</f>
        <v>94887968.390000001</v>
      </c>
      <c r="G65" s="67">
        <f t="shared" si="1"/>
        <v>94887968.390000001</v>
      </c>
      <c r="H65" s="68">
        <f t="shared" si="2"/>
        <v>-3937627.4800000042</v>
      </c>
    </row>
    <row r="66" spans="2:8" x14ac:dyDescent="0.35">
      <c r="B66" s="65" t="s">
        <v>91</v>
      </c>
      <c r="C66" s="66">
        <v>98713098.579999998</v>
      </c>
      <c r="D66" s="67">
        <v>0</v>
      </c>
      <c r="E66" s="68">
        <f t="shared" si="3"/>
        <v>98713098.579999998</v>
      </c>
      <c r="F66" s="66">
        <v>94795168.390000001</v>
      </c>
      <c r="G66" s="67">
        <f t="shared" si="1"/>
        <v>94795168.390000001</v>
      </c>
      <c r="H66" s="68">
        <f t="shared" si="2"/>
        <v>-3917930.1899999976</v>
      </c>
    </row>
    <row r="67" spans="2:8" x14ac:dyDescent="0.35">
      <c r="B67" s="65" t="s">
        <v>92</v>
      </c>
      <c r="C67" s="66">
        <v>112497.29</v>
      </c>
      <c r="D67" s="67">
        <v>0</v>
      </c>
      <c r="E67" s="68">
        <f t="shared" si="3"/>
        <v>112497.29</v>
      </c>
      <c r="F67" s="66">
        <v>92800</v>
      </c>
      <c r="G67" s="67">
        <f t="shared" si="1"/>
        <v>92800</v>
      </c>
      <c r="H67" s="68">
        <f t="shared" si="2"/>
        <v>-19697.289999999994</v>
      </c>
    </row>
    <row r="68" spans="2:8" x14ac:dyDescent="0.35">
      <c r="B68" s="65" t="s">
        <v>93</v>
      </c>
      <c r="C68" s="66">
        <f>SUM(C69:C71)</f>
        <v>18559997.91</v>
      </c>
      <c r="D68" s="67">
        <v>0</v>
      </c>
      <c r="E68" s="68">
        <f t="shared" si="3"/>
        <v>18559997.91</v>
      </c>
      <c r="F68" s="66">
        <f>SUM(F69:F71)</f>
        <v>17091616.48</v>
      </c>
      <c r="G68" s="67">
        <f t="shared" si="1"/>
        <v>17091616.48</v>
      </c>
      <c r="H68" s="68">
        <f t="shared" si="2"/>
        <v>-1468381.4299999997</v>
      </c>
    </row>
    <row r="69" spans="2:8" x14ac:dyDescent="0.35">
      <c r="B69" s="65" t="s">
        <v>43</v>
      </c>
      <c r="C69" s="66">
        <v>5473718.0300000003</v>
      </c>
      <c r="D69" s="67">
        <v>0</v>
      </c>
      <c r="E69" s="68">
        <f t="shared" si="3"/>
        <v>5473718.0300000003</v>
      </c>
      <c r="F69" s="66">
        <v>6210159.7800000003</v>
      </c>
      <c r="G69" s="67">
        <f t="shared" si="1"/>
        <v>6210159.7800000003</v>
      </c>
      <c r="H69" s="68">
        <f t="shared" si="2"/>
        <v>736441.75</v>
      </c>
    </row>
    <row r="70" spans="2:8" x14ac:dyDescent="0.35">
      <c r="B70" s="65" t="s">
        <v>94</v>
      </c>
      <c r="C70" s="66">
        <v>12754459.6</v>
      </c>
      <c r="D70" s="67">
        <v>0</v>
      </c>
      <c r="E70" s="68">
        <f t="shared" si="3"/>
        <v>12754459.6</v>
      </c>
      <c r="F70" s="66">
        <v>10664156.289999999</v>
      </c>
      <c r="G70" s="67">
        <f t="shared" si="1"/>
        <v>10664156.289999999</v>
      </c>
      <c r="H70" s="68">
        <f t="shared" si="2"/>
        <v>-2090303.3100000005</v>
      </c>
    </row>
    <row r="71" spans="2:8" x14ac:dyDescent="0.35">
      <c r="B71" s="65" t="s">
        <v>95</v>
      </c>
      <c r="C71" s="66">
        <v>331820.28000000003</v>
      </c>
      <c r="D71" s="67">
        <v>0</v>
      </c>
      <c r="E71" s="68">
        <f t="shared" si="3"/>
        <v>331820.28000000003</v>
      </c>
      <c r="F71" s="66">
        <v>217300.41</v>
      </c>
      <c r="G71" s="67">
        <f t="shared" si="1"/>
        <v>217300.41</v>
      </c>
      <c r="H71" s="68">
        <f t="shared" si="2"/>
        <v>-114519.87000000002</v>
      </c>
    </row>
    <row r="72" spans="2:8" x14ac:dyDescent="0.35">
      <c r="B72" s="65" t="s">
        <v>96</v>
      </c>
      <c r="C72" s="66">
        <f>SUM(C73)</f>
        <v>1498552.52</v>
      </c>
      <c r="D72" s="67">
        <v>0</v>
      </c>
      <c r="E72" s="68">
        <f t="shared" si="3"/>
        <v>1498552.52</v>
      </c>
      <c r="F72" s="66">
        <f>SUM(F73)</f>
        <v>6970344.0300000003</v>
      </c>
      <c r="G72" s="67">
        <f t="shared" si="1"/>
        <v>6970344.0300000003</v>
      </c>
      <c r="H72" s="68">
        <f t="shared" si="2"/>
        <v>5471791.5099999998</v>
      </c>
    </row>
    <row r="73" spans="2:8" x14ac:dyDescent="0.35">
      <c r="B73" s="65" t="s">
        <v>97</v>
      </c>
      <c r="C73" s="66">
        <v>1498552.52</v>
      </c>
      <c r="D73" s="67">
        <v>0</v>
      </c>
      <c r="E73" s="68">
        <f t="shared" si="3"/>
        <v>1498552.52</v>
      </c>
      <c r="F73" s="66">
        <v>6970344.0300000003</v>
      </c>
      <c r="G73" s="67">
        <f t="shared" ref="G73:G95" si="4">F73</f>
        <v>6970344.0300000003</v>
      </c>
      <c r="H73" s="68">
        <f t="shared" ref="H73:H95" si="5">SUM(G73-C73)</f>
        <v>5471791.5099999998</v>
      </c>
    </row>
    <row r="74" spans="2:8" x14ac:dyDescent="0.35">
      <c r="B74" s="69" t="s">
        <v>98</v>
      </c>
      <c r="C74" s="63">
        <f>SUM(C75)</f>
        <v>0</v>
      </c>
      <c r="D74" s="64">
        <f>SUM(D75)</f>
        <v>43602757.439999998</v>
      </c>
      <c r="E74" s="61">
        <f t="shared" si="3"/>
        <v>43602757.439999998</v>
      </c>
      <c r="F74" s="63">
        <f>SUM(F75)</f>
        <v>43602757.439999998</v>
      </c>
      <c r="G74" s="64">
        <f t="shared" si="4"/>
        <v>43602757.439999998</v>
      </c>
      <c r="H74" s="61">
        <f t="shared" si="5"/>
        <v>43602757.439999998</v>
      </c>
    </row>
    <row r="75" spans="2:8" x14ac:dyDescent="0.35">
      <c r="B75" s="65" t="s">
        <v>99</v>
      </c>
      <c r="C75" s="66">
        <v>0</v>
      </c>
      <c r="D75" s="67">
        <v>43602757.439999998</v>
      </c>
      <c r="E75" s="68">
        <f t="shared" si="3"/>
        <v>43602757.439999998</v>
      </c>
      <c r="F75" s="66">
        <v>43602757.439999998</v>
      </c>
      <c r="G75" s="67">
        <f t="shared" si="4"/>
        <v>43602757.439999998</v>
      </c>
      <c r="H75" s="68">
        <f t="shared" si="5"/>
        <v>43602757.439999998</v>
      </c>
    </row>
    <row r="76" spans="2:8" x14ac:dyDescent="0.35">
      <c r="B76" s="69" t="s">
        <v>100</v>
      </c>
      <c r="C76" s="63">
        <f>SUM(C77:C89)</f>
        <v>1672349754.1400001</v>
      </c>
      <c r="D76" s="64">
        <f>SUM(D77:D89)</f>
        <v>22315611.460000001</v>
      </c>
      <c r="E76" s="61">
        <f t="shared" si="3"/>
        <v>1694665365.6000001</v>
      </c>
      <c r="F76" s="64">
        <f>SUM(F77:F89)</f>
        <v>1651987760.9300003</v>
      </c>
      <c r="G76" s="64">
        <f t="shared" si="4"/>
        <v>1651987760.9300003</v>
      </c>
      <c r="H76" s="61">
        <f t="shared" si="5"/>
        <v>-20361993.2099998</v>
      </c>
    </row>
    <row r="77" spans="2:8" x14ac:dyDescent="0.35">
      <c r="B77" s="70" t="s">
        <v>101</v>
      </c>
      <c r="C77" s="66">
        <v>796236911.53999996</v>
      </c>
      <c r="D77" s="67">
        <v>0</v>
      </c>
      <c r="E77" s="68">
        <f t="shared" si="3"/>
        <v>796236911.53999996</v>
      </c>
      <c r="F77" s="66">
        <v>788709231.98000002</v>
      </c>
      <c r="G77" s="67">
        <f t="shared" si="4"/>
        <v>788709231.98000002</v>
      </c>
      <c r="H77" s="68">
        <f t="shared" si="5"/>
        <v>-7527679.5599999428</v>
      </c>
    </row>
    <row r="78" spans="2:8" x14ac:dyDescent="0.35">
      <c r="B78" s="65" t="s">
        <v>102</v>
      </c>
      <c r="C78" s="66">
        <v>259309419.09999999</v>
      </c>
      <c r="D78" s="67">
        <v>0</v>
      </c>
      <c r="E78" s="68">
        <f t="shared" si="3"/>
        <v>259309419.09999999</v>
      </c>
      <c r="F78" s="66">
        <v>222793989.06999999</v>
      </c>
      <c r="G78" s="67">
        <f t="shared" si="4"/>
        <v>222793989.06999999</v>
      </c>
      <c r="H78" s="68">
        <f t="shared" si="5"/>
        <v>-36515430.030000001</v>
      </c>
    </row>
    <row r="79" spans="2:8" x14ac:dyDescent="0.35">
      <c r="B79" s="65" t="s">
        <v>103</v>
      </c>
      <c r="C79" s="66">
        <v>23053.55</v>
      </c>
      <c r="D79" s="67">
        <v>0</v>
      </c>
      <c r="E79" s="68">
        <f t="shared" si="3"/>
        <v>23053.55</v>
      </c>
      <c r="F79" s="66">
        <v>22076.880000000001</v>
      </c>
      <c r="G79" s="67">
        <f t="shared" si="4"/>
        <v>22076.880000000001</v>
      </c>
      <c r="H79" s="68">
        <f t="shared" si="5"/>
        <v>-976.66999999999825</v>
      </c>
    </row>
    <row r="80" spans="2:8" ht="23" x14ac:dyDescent="0.35">
      <c r="B80" s="65" t="s">
        <v>104</v>
      </c>
      <c r="C80" s="66">
        <v>18156669.050000001</v>
      </c>
      <c r="D80" s="67">
        <v>0</v>
      </c>
      <c r="E80" s="68">
        <f t="shared" si="3"/>
        <v>18156669.050000001</v>
      </c>
      <c r="F80" s="66">
        <v>18184955.530000001</v>
      </c>
      <c r="G80" s="67">
        <f t="shared" si="4"/>
        <v>18184955.530000001</v>
      </c>
      <c r="H80" s="68">
        <f t="shared" si="5"/>
        <v>28286.480000000447</v>
      </c>
    </row>
    <row r="81" spans="2:8" x14ac:dyDescent="0.35">
      <c r="B81" s="70" t="s">
        <v>105</v>
      </c>
      <c r="C81" s="66">
        <v>15049826.77</v>
      </c>
      <c r="D81" s="67">
        <v>0</v>
      </c>
      <c r="E81" s="68">
        <f t="shared" si="3"/>
        <v>15049826.77</v>
      </c>
      <c r="F81" s="66">
        <v>11393106.789999999</v>
      </c>
      <c r="G81" s="67">
        <f t="shared" si="4"/>
        <v>11393106.789999999</v>
      </c>
      <c r="H81" s="68">
        <f t="shared" si="5"/>
        <v>-3656719.9800000004</v>
      </c>
    </row>
    <row r="82" spans="2:8" x14ac:dyDescent="0.35">
      <c r="B82" s="65" t="s">
        <v>106</v>
      </c>
      <c r="C82" s="66">
        <v>3211859.41</v>
      </c>
      <c r="D82" s="67">
        <v>0</v>
      </c>
      <c r="E82" s="68">
        <f t="shared" si="3"/>
        <v>3211859.41</v>
      </c>
      <c r="F82" s="66">
        <v>3802793.59</v>
      </c>
      <c r="G82" s="67">
        <f t="shared" si="4"/>
        <v>3802793.59</v>
      </c>
      <c r="H82" s="68">
        <f t="shared" si="5"/>
        <v>590934.1799999997</v>
      </c>
    </row>
    <row r="83" spans="2:8" ht="23" x14ac:dyDescent="0.35">
      <c r="B83" s="65" t="s">
        <v>107</v>
      </c>
      <c r="C83" s="66">
        <v>190580325.69</v>
      </c>
      <c r="D83" s="67">
        <v>0</v>
      </c>
      <c r="E83" s="68">
        <f t="shared" si="3"/>
        <v>190580325.69</v>
      </c>
      <c r="F83" s="66">
        <v>189801670.44999999</v>
      </c>
      <c r="G83" s="67">
        <f t="shared" si="4"/>
        <v>189801670.44999999</v>
      </c>
      <c r="H83" s="68">
        <f t="shared" si="5"/>
        <v>-778655.24000000954</v>
      </c>
    </row>
    <row r="84" spans="2:8" x14ac:dyDescent="0.35">
      <c r="B84" s="65" t="s">
        <v>108</v>
      </c>
      <c r="C84" s="66">
        <v>166068652.47</v>
      </c>
      <c r="D84" s="67">
        <v>0</v>
      </c>
      <c r="E84" s="68">
        <f t="shared" si="3"/>
        <v>166068652.47</v>
      </c>
      <c r="F84" s="66">
        <v>141120985</v>
      </c>
      <c r="G84" s="67">
        <f t="shared" si="4"/>
        <v>141120985</v>
      </c>
      <c r="H84" s="68">
        <f t="shared" si="5"/>
        <v>-24947667.469999999</v>
      </c>
    </row>
    <row r="85" spans="2:8" x14ac:dyDescent="0.35">
      <c r="B85" s="65" t="s">
        <v>109</v>
      </c>
      <c r="C85" s="66">
        <v>46768752.109999999</v>
      </c>
      <c r="D85" s="67">
        <v>0</v>
      </c>
      <c r="E85" s="68">
        <f t="shared" si="3"/>
        <v>46768752.109999999</v>
      </c>
      <c r="F85" s="66">
        <v>37426874.420000002</v>
      </c>
      <c r="G85" s="67">
        <f t="shared" si="4"/>
        <v>37426874.420000002</v>
      </c>
      <c r="H85" s="68">
        <f t="shared" si="5"/>
        <v>-9341877.6899999976</v>
      </c>
    </row>
    <row r="86" spans="2:8" x14ac:dyDescent="0.35">
      <c r="B86" s="65" t="s">
        <v>110</v>
      </c>
      <c r="C86" s="66">
        <v>44789843.030000001</v>
      </c>
      <c r="D86" s="67">
        <v>0</v>
      </c>
      <c r="E86" s="68">
        <f t="shared" si="3"/>
        <v>44789843.030000001</v>
      </c>
      <c r="F86" s="66">
        <v>52001855.649999999</v>
      </c>
      <c r="G86" s="67">
        <f t="shared" si="4"/>
        <v>52001855.649999999</v>
      </c>
      <c r="H86" s="68">
        <f t="shared" si="5"/>
        <v>7212012.6199999973</v>
      </c>
    </row>
    <row r="87" spans="2:8" ht="23" x14ac:dyDescent="0.35">
      <c r="B87" s="65" t="s">
        <v>111</v>
      </c>
      <c r="C87" s="66">
        <v>0</v>
      </c>
      <c r="D87" s="67">
        <v>20117378</v>
      </c>
      <c r="E87" s="68">
        <f t="shared" si="3"/>
        <v>20117378</v>
      </c>
      <c r="F87" s="66">
        <v>20117378</v>
      </c>
      <c r="G87" s="67">
        <f t="shared" si="4"/>
        <v>20117378</v>
      </c>
      <c r="H87" s="68">
        <f t="shared" si="5"/>
        <v>20117378</v>
      </c>
    </row>
    <row r="88" spans="2:8" x14ac:dyDescent="0.35">
      <c r="B88" s="65" t="s">
        <v>112</v>
      </c>
      <c r="C88" s="66">
        <v>132154441.42</v>
      </c>
      <c r="D88" s="67">
        <v>0</v>
      </c>
      <c r="E88" s="68">
        <f t="shared" si="3"/>
        <v>132154441.42</v>
      </c>
      <c r="F88" s="66">
        <v>164414610.11000001</v>
      </c>
      <c r="G88" s="67">
        <f t="shared" si="4"/>
        <v>164414610.11000001</v>
      </c>
      <c r="H88" s="68">
        <f t="shared" si="5"/>
        <v>32260168.690000013</v>
      </c>
    </row>
    <row r="89" spans="2:8" x14ac:dyDescent="0.35">
      <c r="B89" s="65" t="s">
        <v>113</v>
      </c>
      <c r="C89" s="66">
        <v>0</v>
      </c>
      <c r="D89" s="67">
        <v>2198233.46</v>
      </c>
      <c r="E89" s="68">
        <f t="shared" si="3"/>
        <v>2198233.46</v>
      </c>
      <c r="F89" s="66">
        <v>2198233.46</v>
      </c>
      <c r="G89" s="67">
        <f t="shared" si="4"/>
        <v>2198233.46</v>
      </c>
      <c r="H89" s="68">
        <f t="shared" si="5"/>
        <v>2198233.46</v>
      </c>
    </row>
    <row r="90" spans="2:8" x14ac:dyDescent="0.35">
      <c r="B90" s="69" t="s">
        <v>114</v>
      </c>
      <c r="C90" s="63">
        <f>SUM(C91:C95)</f>
        <v>875712243.27999997</v>
      </c>
      <c r="D90" s="64">
        <f>SUM(D91:D95)</f>
        <v>37176806.399999999</v>
      </c>
      <c r="E90" s="61">
        <f t="shared" si="3"/>
        <v>912889049.67999995</v>
      </c>
      <c r="F90" s="63">
        <f>SUM(F91:F95)</f>
        <v>905296581.45000005</v>
      </c>
      <c r="G90" s="64">
        <f t="shared" si="4"/>
        <v>905296581.45000005</v>
      </c>
      <c r="H90" s="61">
        <f t="shared" si="5"/>
        <v>29584338.170000076</v>
      </c>
    </row>
    <row r="91" spans="2:8" ht="23" x14ac:dyDescent="0.35">
      <c r="B91" s="65" t="s">
        <v>115</v>
      </c>
      <c r="C91" s="66">
        <v>193718220.24000001</v>
      </c>
      <c r="D91" s="67">
        <v>0</v>
      </c>
      <c r="E91" s="68">
        <f t="shared" si="3"/>
        <v>193718220.24000001</v>
      </c>
      <c r="F91" s="66">
        <v>185385762.47999999</v>
      </c>
      <c r="G91" s="67">
        <f t="shared" si="4"/>
        <v>185385762.47999999</v>
      </c>
      <c r="H91" s="68">
        <f t="shared" si="5"/>
        <v>-8332457.7600000203</v>
      </c>
    </row>
    <row r="92" spans="2:8" ht="23" x14ac:dyDescent="0.35">
      <c r="B92" s="65" t="s">
        <v>116</v>
      </c>
      <c r="C92" s="66">
        <v>681994023.03999996</v>
      </c>
      <c r="D92" s="67">
        <v>0</v>
      </c>
      <c r="E92" s="68">
        <f t="shared" si="3"/>
        <v>681994023.03999996</v>
      </c>
      <c r="F92" s="66">
        <v>682734012.57000005</v>
      </c>
      <c r="G92" s="67">
        <f t="shared" si="4"/>
        <v>682734012.57000005</v>
      </c>
      <c r="H92" s="68">
        <f t="shared" si="5"/>
        <v>739989.5300000906</v>
      </c>
    </row>
    <row r="93" spans="2:8" ht="34.5" x14ac:dyDescent="0.35">
      <c r="B93" s="65" t="s">
        <v>117</v>
      </c>
      <c r="C93" s="66">
        <v>0</v>
      </c>
      <c r="D93" s="67">
        <v>951788</v>
      </c>
      <c r="E93" s="68">
        <f t="shared" si="3"/>
        <v>951788</v>
      </c>
      <c r="F93" s="66">
        <v>951788</v>
      </c>
      <c r="G93" s="67">
        <f t="shared" si="4"/>
        <v>951788</v>
      </c>
      <c r="H93" s="68">
        <f t="shared" si="5"/>
        <v>951788</v>
      </c>
    </row>
    <row r="94" spans="2:8" x14ac:dyDescent="0.35">
      <c r="B94" s="65" t="s">
        <v>118</v>
      </c>
      <c r="C94" s="66">
        <v>0</v>
      </c>
      <c r="D94" s="67">
        <v>28489018.399999999</v>
      </c>
      <c r="E94" s="68">
        <f t="shared" si="3"/>
        <v>28489018.399999999</v>
      </c>
      <c r="F94" s="66">
        <v>28489018.399999999</v>
      </c>
      <c r="G94" s="67">
        <f t="shared" si="4"/>
        <v>28489018.399999999</v>
      </c>
      <c r="H94" s="68">
        <f t="shared" si="5"/>
        <v>28489018.399999999</v>
      </c>
    </row>
    <row r="95" spans="2:8" x14ac:dyDescent="0.35">
      <c r="B95" s="65" t="s">
        <v>119</v>
      </c>
      <c r="C95" s="66">
        <v>0</v>
      </c>
      <c r="D95" s="67">
        <v>7736000</v>
      </c>
      <c r="E95" s="68">
        <f t="shared" si="3"/>
        <v>7736000</v>
      </c>
      <c r="F95" s="71">
        <v>7736000</v>
      </c>
      <c r="G95" s="67">
        <f t="shared" si="4"/>
        <v>7736000</v>
      </c>
      <c r="H95" s="68">
        <f t="shared" si="5"/>
        <v>7736000</v>
      </c>
    </row>
    <row r="96" spans="2:8" x14ac:dyDescent="0.35">
      <c r="B96" s="72" t="s">
        <v>27</v>
      </c>
      <c r="C96" s="73">
        <f>SUM(C9+C25+C57+C63+C74+C76+C90)</f>
        <v>4214540886.5699997</v>
      </c>
      <c r="D96" s="73">
        <f>SUM(D9+D25+D74+D76+D90)</f>
        <v>103405414.90000001</v>
      </c>
      <c r="E96" s="73">
        <f>SUM(C96:D96)</f>
        <v>4317946301.4699993</v>
      </c>
      <c r="F96" s="73">
        <f>SUM(F9+F25+F57+F63+F74+F76+F90)</f>
        <v>4239066015.1000004</v>
      </c>
      <c r="G96" s="73">
        <f>SUM(G9+G25+G57+G63+G74+G76+G90)</f>
        <v>4239066015.1000004</v>
      </c>
      <c r="H96" s="108">
        <f>G96-C96</f>
        <v>24525128.530000687</v>
      </c>
    </row>
    <row r="97" spans="2:8" ht="14.5" customHeight="1" x14ac:dyDescent="0.35">
      <c r="B97" s="74"/>
      <c r="C97" s="75"/>
      <c r="D97" s="75"/>
      <c r="E97" s="75"/>
      <c r="F97" s="110" t="s">
        <v>28</v>
      </c>
      <c r="G97" s="111"/>
      <c r="H97" s="109"/>
    </row>
    <row r="98" spans="2:8" ht="7" customHeight="1" x14ac:dyDescent="0.35"/>
    <row r="99" spans="2:8" ht="47" customHeight="1" x14ac:dyDescent="0.35">
      <c r="B99" s="112" t="s">
        <v>120</v>
      </c>
      <c r="C99" s="112"/>
      <c r="D99" s="112"/>
      <c r="E99" s="112"/>
      <c r="F99" s="112"/>
      <c r="G99" s="112"/>
      <c r="H99" s="112"/>
    </row>
  </sheetData>
  <mergeCells count="9">
    <mergeCell ref="H96:H97"/>
    <mergeCell ref="F97:G97"/>
    <mergeCell ref="B99:H99"/>
    <mergeCell ref="B2:H2"/>
    <mergeCell ref="B3:H3"/>
    <mergeCell ref="B4:H4"/>
    <mergeCell ref="B5:B7"/>
    <mergeCell ref="C5:G5"/>
    <mergeCell ref="H5:H6"/>
  </mergeCells>
  <pageMargins left="0.17" right="0.17" top="0.21" bottom="0.19" header="0.2" footer="0.17"/>
  <pageSetup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EAI_RI</vt:lpstr>
      <vt:lpstr>EAI_FF</vt:lpstr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alberto Gamez Rosas</dc:creator>
  <cp:lastModifiedBy>juan alberto Gamez Rosas</cp:lastModifiedBy>
  <cp:lastPrinted>2020-11-09T02:16:43Z</cp:lastPrinted>
  <dcterms:created xsi:type="dcterms:W3CDTF">2020-11-09T01:57:45Z</dcterms:created>
  <dcterms:modified xsi:type="dcterms:W3CDTF">2020-11-09T02:17:56Z</dcterms:modified>
</cp:coreProperties>
</file>