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dgpe.analista\Desktop\"/>
    </mc:Choice>
  </mc:AlternateContent>
  <bookViews>
    <workbookView xWindow="0" yWindow="0" windowWidth="28770" windowHeight="11175" firstSheet="1" activeTab="1"/>
  </bookViews>
  <sheets>
    <sheet name="Hoja3" sheetId="3" state="hidden" r:id="rId1"/>
    <sheet name="TERCER TRIMESTRE" sheetId="4" r:id="rId2"/>
  </sheets>
  <externalReferences>
    <externalReference r:id="rId3"/>
    <externalReference r:id="rId4"/>
    <externalReference r:id="rId5"/>
    <externalReference r:id="rId6"/>
    <externalReference r:id="rId7"/>
    <externalReference r:id="rId8"/>
  </externalReferences>
  <definedNames>
    <definedName name="_xlnm.Print_Area" localSheetId="1">'TERCER TRIMESTRE'!$A$1:$R$546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L545" i="4" l="1"/>
  <c r="M545" i="4" s="1"/>
  <c r="L544" i="4"/>
  <c r="M544" i="4" s="1"/>
  <c r="M543" i="4"/>
  <c r="M542" i="4"/>
  <c r="L541" i="4"/>
  <c r="M541" i="4" s="1"/>
  <c r="L540" i="4"/>
  <c r="M540" i="4" s="1"/>
  <c r="L539" i="4"/>
  <c r="M539" i="4" s="1"/>
  <c r="M530" i="4" l="1"/>
  <c r="M529" i="4"/>
  <c r="M528" i="4"/>
  <c r="M527" i="4"/>
  <c r="M526" i="4"/>
  <c r="M525" i="4"/>
  <c r="M516" i="4" l="1"/>
  <c r="M515" i="4"/>
  <c r="M514" i="4"/>
  <c r="M513" i="4"/>
  <c r="M512" i="4"/>
  <c r="M511" i="4"/>
  <c r="M510" i="4"/>
  <c r="M509" i="4"/>
  <c r="M508" i="4"/>
  <c r="M507" i="4"/>
  <c r="M506" i="4"/>
  <c r="M505" i="4"/>
  <c r="M503" i="4"/>
  <c r="M502" i="4"/>
  <c r="M501" i="4"/>
  <c r="M492" i="4" l="1"/>
  <c r="M491" i="4"/>
  <c r="M490" i="4"/>
  <c r="M489" i="4"/>
  <c r="P482" i="4"/>
  <c r="M480" i="4" l="1"/>
  <c r="M479" i="4"/>
  <c r="M478" i="4"/>
  <c r="M477" i="4"/>
  <c r="M476" i="4"/>
  <c r="M475" i="4"/>
  <c r="M474" i="4"/>
  <c r="M465" i="4" l="1"/>
  <c r="M464" i="4"/>
  <c r="M463" i="4"/>
  <c r="M462" i="4"/>
  <c r="M461" i="4"/>
  <c r="M460" i="4"/>
  <c r="M459" i="4"/>
  <c r="M458" i="4"/>
  <c r="M457" i="4"/>
  <c r="M456" i="4"/>
  <c r="M447" i="4" l="1"/>
  <c r="M446" i="4"/>
  <c r="M445" i="4"/>
  <c r="M444" i="4"/>
  <c r="M443" i="4"/>
  <c r="M442" i="4"/>
  <c r="M441" i="4"/>
  <c r="M440" i="4"/>
  <c r="M439" i="4"/>
  <c r="M437" i="4"/>
  <c r="M428" i="4" l="1"/>
  <c r="M427" i="4"/>
  <c r="M426" i="4"/>
  <c r="M425" i="4"/>
  <c r="M424" i="4"/>
  <c r="M423" i="4"/>
  <c r="M422" i="4"/>
  <c r="M421" i="4"/>
  <c r="P414" i="4"/>
  <c r="M412" i="4" l="1"/>
  <c r="M411" i="4"/>
  <c r="M410" i="4"/>
  <c r="M409" i="4"/>
  <c r="M408" i="4"/>
  <c r="M407" i="4"/>
  <c r="M398" i="4" l="1"/>
  <c r="M397" i="4"/>
  <c r="M396" i="4"/>
  <c r="M395" i="4"/>
  <c r="M394" i="4"/>
  <c r="M393" i="4"/>
  <c r="M392" i="4"/>
  <c r="M391" i="4"/>
  <c r="M390" i="4"/>
  <c r="M389" i="4"/>
  <c r="M388" i="4"/>
  <c r="M387" i="4"/>
  <c r="M386" i="4"/>
  <c r="M385" i="4"/>
  <c r="M384" i="4"/>
  <c r="M383" i="4"/>
  <c r="M382" i="4"/>
  <c r="M373" i="4" l="1"/>
  <c r="M372" i="4"/>
  <c r="M371" i="4"/>
  <c r="M370" i="4"/>
  <c r="M369" i="4"/>
  <c r="M368" i="4"/>
  <c r="M367" i="4"/>
  <c r="M366" i="4"/>
  <c r="M365" i="4"/>
  <c r="M364" i="4"/>
  <c r="M363" i="4"/>
  <c r="M362" i="4"/>
  <c r="M361" i="4"/>
  <c r="M360" i="4"/>
  <c r="M359" i="4"/>
  <c r="M350" i="4" l="1"/>
  <c r="M349" i="4"/>
  <c r="M348" i="4"/>
  <c r="M347" i="4"/>
  <c r="M346" i="4"/>
  <c r="L337" i="4" l="1"/>
  <c r="M337" i="4" s="1"/>
  <c r="L336" i="4"/>
  <c r="M336" i="4" s="1"/>
  <c r="M335" i="4"/>
  <c r="L334" i="4"/>
  <c r="M334" i="4" s="1"/>
  <c r="P327" i="4"/>
  <c r="M325" i="4" l="1"/>
  <c r="M324" i="4"/>
  <c r="L323" i="4"/>
  <c r="M323" i="4" s="1"/>
  <c r="M322" i="4"/>
  <c r="M321" i="4"/>
  <c r="M312" i="4" l="1"/>
  <c r="M311" i="4"/>
  <c r="L310" i="4"/>
  <c r="M310" i="4" s="1"/>
  <c r="M309" i="4"/>
  <c r="M308" i="4"/>
  <c r="M307" i="4"/>
  <c r="M298" i="4" l="1"/>
  <c r="M297" i="4"/>
  <c r="M296" i="4"/>
  <c r="M295" i="4"/>
  <c r="M286" i="4" l="1"/>
  <c r="M284" i="4"/>
  <c r="M283" i="4"/>
  <c r="M282" i="4"/>
  <c r="M273" i="4" l="1"/>
  <c r="M272" i="4"/>
  <c r="M271" i="4"/>
  <c r="M270" i="4"/>
  <c r="M269" i="4"/>
  <c r="M268" i="4"/>
  <c r="M267" i="4"/>
  <c r="M266" i="4"/>
  <c r="M265" i="4"/>
  <c r="M264" i="4"/>
  <c r="M263" i="4"/>
  <c r="M262" i="4"/>
  <c r="M261" i="4"/>
  <c r="M260" i="4"/>
  <c r="M251" i="4" l="1"/>
  <c r="M250" i="4"/>
  <c r="M249" i="4"/>
  <c r="M248" i="4"/>
  <c r="M247" i="4"/>
  <c r="L238" i="4" l="1"/>
  <c r="M238" i="4" s="1"/>
  <c r="M237" i="4"/>
  <c r="M236" i="4"/>
  <c r="M235" i="4"/>
  <c r="M234" i="4"/>
  <c r="L233" i="4"/>
  <c r="M233" i="4" s="1"/>
  <c r="M232" i="4"/>
  <c r="M231" i="4"/>
  <c r="M230" i="4"/>
  <c r="M229" i="4"/>
  <c r="L228" i="4"/>
  <c r="M228" i="4" s="1"/>
  <c r="M219" i="4" l="1"/>
  <c r="M218" i="4"/>
  <c r="M217" i="4"/>
  <c r="M216" i="4"/>
  <c r="M215" i="4"/>
  <c r="M214" i="4"/>
  <c r="M213" i="4"/>
  <c r="M212" i="4"/>
  <c r="M211" i="4"/>
  <c r="M210" i="4"/>
  <c r="M209" i="4"/>
  <c r="M208" i="4"/>
  <c r="M207" i="4"/>
  <c r="M206" i="4"/>
  <c r="M205" i="4"/>
  <c r="M204" i="4"/>
  <c r="M203" i="4"/>
  <c r="M202" i="4"/>
  <c r="M193" i="4" l="1"/>
  <c r="M192" i="4"/>
  <c r="M191" i="4"/>
  <c r="M190" i="4"/>
  <c r="M189" i="4"/>
  <c r="M179" i="4" l="1"/>
  <c r="M178" i="4"/>
  <c r="M177" i="4"/>
  <c r="M176" i="4"/>
  <c r="M175" i="4"/>
  <c r="M174" i="4"/>
  <c r="M173" i="4"/>
  <c r="M172" i="4"/>
  <c r="M171" i="4"/>
  <c r="M170" i="4"/>
  <c r="M169" i="4"/>
  <c r="M168" i="4"/>
  <c r="M167" i="4"/>
  <c r="M158" i="4" l="1"/>
  <c r="M157" i="4"/>
  <c r="M156" i="4"/>
  <c r="M155" i="4"/>
  <c r="M154" i="4"/>
  <c r="M153" i="4"/>
  <c r="M152" i="4"/>
  <c r="M151" i="4"/>
  <c r="M142" i="4" l="1"/>
  <c r="M141" i="4"/>
  <c r="M140" i="4"/>
  <c r="M139" i="4"/>
  <c r="M138" i="4"/>
  <c r="M137" i="4"/>
  <c r="M136" i="4"/>
  <c r="M135" i="4"/>
  <c r="M134" i="4"/>
  <c r="M133" i="4"/>
  <c r="M132" i="4"/>
  <c r="M131" i="4"/>
  <c r="M130" i="4"/>
  <c r="M129" i="4"/>
  <c r="M128" i="4"/>
  <c r="M127" i="4"/>
  <c r="M118" i="4" l="1"/>
  <c r="M117" i="4"/>
  <c r="M116" i="4"/>
  <c r="L115" i="4"/>
  <c r="M115" i="4" s="1"/>
  <c r="M114" i="4"/>
  <c r="L113" i="4"/>
  <c r="M113" i="4" s="1"/>
  <c r="L112" i="4"/>
  <c r="M112" i="4" s="1"/>
  <c r="M111" i="4"/>
  <c r="M110" i="4"/>
  <c r="M101" i="4" l="1"/>
  <c r="M100" i="4"/>
  <c r="M99" i="4"/>
  <c r="M98" i="4"/>
  <c r="M97" i="4"/>
  <c r="M96" i="4"/>
  <c r="M95" i="4"/>
  <c r="M94" i="4"/>
  <c r="M93" i="4"/>
  <c r="M92" i="4"/>
  <c r="M83" i="4" l="1"/>
  <c r="M82" i="4"/>
  <c r="M81" i="4"/>
  <c r="M80" i="4"/>
  <c r="M79" i="4"/>
  <c r="M78" i="4"/>
  <c r="M77" i="4"/>
  <c r="M76" i="4"/>
  <c r="M75" i="4"/>
  <c r="M74" i="4"/>
  <c r="M73" i="4"/>
  <c r="M64" i="4" l="1"/>
  <c r="M63" i="4"/>
  <c r="M62" i="4"/>
  <c r="M61" i="4"/>
  <c r="M60" i="4"/>
  <c r="M59" i="4"/>
  <c r="M58" i="4"/>
  <c r="M49" i="4" l="1"/>
  <c r="M48" i="4"/>
  <c r="M47" i="4"/>
  <c r="M46" i="4"/>
  <c r="M45" i="4"/>
  <c r="M44" i="4"/>
  <c r="M43" i="4"/>
  <c r="M42" i="4"/>
  <c r="M41" i="4"/>
  <c r="M40" i="4"/>
  <c r="P33" i="4"/>
  <c r="M31" i="4" l="1"/>
  <c r="M30" i="4"/>
  <c r="M29" i="4"/>
  <c r="M28" i="4"/>
  <c r="M27" i="4"/>
  <c r="M26" i="4"/>
  <c r="P19" i="4"/>
  <c r="M16" i="4" l="1"/>
  <c r="M13" i="4"/>
  <c r="M14" i="4"/>
  <c r="M15" i="4"/>
  <c r="M17" i="4"/>
  <c r="M12" i="4"/>
</calcChain>
</file>

<file path=xl/sharedStrings.xml><?xml version="1.0" encoding="utf-8"?>
<sst xmlns="http://schemas.openxmlformats.org/spreadsheetml/2006/main" count="4456" uniqueCount="1776">
  <si>
    <t>Nombre del Ente Público:</t>
  </si>
  <si>
    <t>Clave del Ente Público:</t>
  </si>
  <si>
    <t>Trimestre</t>
  </si>
  <si>
    <t>Semaforización:</t>
  </si>
  <si>
    <t>120% o más</t>
  </si>
  <si>
    <t>Bajo</t>
  </si>
  <si>
    <t>Excedido</t>
  </si>
  <si>
    <t>Frecuencia de la medición</t>
  </si>
  <si>
    <t>Fuentes de información</t>
  </si>
  <si>
    <t>Línea base</t>
  </si>
  <si>
    <t>Definición del indicador</t>
  </si>
  <si>
    <t>Método de cálculo</t>
  </si>
  <si>
    <t>Dimensión a medir</t>
  </si>
  <si>
    <t>Meta programada</t>
  </si>
  <si>
    <t>Meta ajustada en su caso</t>
  </si>
  <si>
    <t>Sentido del Indicador</t>
  </si>
  <si>
    <t>Observaciones</t>
  </si>
  <si>
    <t>Avance de la meta al periodo que se informa</t>
  </si>
  <si>
    <t>Valor logrado en el trimestre</t>
  </si>
  <si>
    <t>Aceptable</t>
  </si>
  <si>
    <t>Adecuado</t>
  </si>
  <si>
    <t>Unidad Presupuestal</t>
  </si>
  <si>
    <t>Origen</t>
  </si>
  <si>
    <t>H. Cuerpo de Regidores</t>
  </si>
  <si>
    <t>0200</t>
  </si>
  <si>
    <t>1 Enero-Marzo</t>
  </si>
  <si>
    <t>Sindicatura</t>
  </si>
  <si>
    <t>0300</t>
  </si>
  <si>
    <t>Secretaría Particular</t>
  </si>
  <si>
    <t>0400</t>
  </si>
  <si>
    <t>3 Julio-Septiembre</t>
  </si>
  <si>
    <t>Secretaría Técnica</t>
  </si>
  <si>
    <t>0500</t>
  </si>
  <si>
    <t>4 Octubre-Diciembre</t>
  </si>
  <si>
    <t>Coordinación General de Comunicación Social</t>
  </si>
  <si>
    <t>0600</t>
  </si>
  <si>
    <t>Secretaría del Ayuntamiento</t>
  </si>
  <si>
    <t>0800</t>
  </si>
  <si>
    <t>Tesorería Municipal</t>
  </si>
  <si>
    <t>0900</t>
  </si>
  <si>
    <t>Contraloría Municipal</t>
  </si>
  <si>
    <t>1000</t>
  </si>
  <si>
    <t>Oficialía Mayor</t>
  </si>
  <si>
    <t>1100</t>
  </si>
  <si>
    <t>Secretaría de Seguridad Pública Municipal</t>
  </si>
  <si>
    <t>1200</t>
  </si>
  <si>
    <t>Dirección General de Servicios Públicos Municipales</t>
  </si>
  <si>
    <t>1300</t>
  </si>
  <si>
    <t>Dirección General de Obras Públicas</t>
  </si>
  <si>
    <t>1400</t>
  </si>
  <si>
    <t>Dirección General de Desarrollo Social</t>
  </si>
  <si>
    <t>1500</t>
  </si>
  <si>
    <t>Dirección de Educación</t>
  </si>
  <si>
    <t>1600</t>
  </si>
  <si>
    <t>Instituto Municipal del Deporte y Cultura Física de Juárez</t>
  </si>
  <si>
    <t>1700</t>
  </si>
  <si>
    <t>Dirección General de Desarrollo Económico</t>
  </si>
  <si>
    <t>1800</t>
  </si>
  <si>
    <t>Dirección de Ecología</t>
  </si>
  <si>
    <t>1900</t>
  </si>
  <si>
    <t>Dirección General de Asentamientos Humanos</t>
  </si>
  <si>
    <t>2000</t>
  </si>
  <si>
    <t>Dirección General de Protección Civil</t>
  </si>
  <si>
    <t>2200</t>
  </si>
  <si>
    <t>Coordinación de redes Sociales</t>
  </si>
  <si>
    <t>2400</t>
  </si>
  <si>
    <t>Sistema para el Desarrollo Integral de la Familia del Municipio de Juárez</t>
  </si>
  <si>
    <t>2500</t>
  </si>
  <si>
    <t>Instituto Municipal de Investigación y Planeación</t>
  </si>
  <si>
    <t>2800</t>
  </si>
  <si>
    <t>Dirección General de Desarrollo Urbano</t>
  </si>
  <si>
    <t>3000</t>
  </si>
  <si>
    <t>Dirección General de Tránsito</t>
  </si>
  <si>
    <t>3100</t>
  </si>
  <si>
    <t>Dirección General de Centros Comunitarios</t>
  </si>
  <si>
    <t>3200</t>
  </si>
  <si>
    <t>Dirección General de Planeación y Evaluación</t>
  </si>
  <si>
    <t>3300</t>
  </si>
  <si>
    <t>Dirección de Salud Municipal</t>
  </si>
  <si>
    <t>3400</t>
  </si>
  <si>
    <t>Instituto Municipal de la Mujer</t>
  </si>
  <si>
    <t>3800</t>
  </si>
  <si>
    <t>instituto Municipal de la Juventud de Juárez</t>
  </si>
  <si>
    <t>3900</t>
  </si>
  <si>
    <t>Administrador de la Ciudad</t>
  </si>
  <si>
    <t>4000</t>
  </si>
  <si>
    <t>Dirección General de Informática y Comunicaciones</t>
  </si>
  <si>
    <t>4100</t>
  </si>
  <si>
    <t>Instituto para la Cultura del Municipio de Juárez</t>
  </si>
  <si>
    <t>4200</t>
  </si>
  <si>
    <t>Presidencia Municipal</t>
  </si>
  <si>
    <t>0100</t>
  </si>
  <si>
    <t>Coordinación de Asesores</t>
  </si>
  <si>
    <t>2100</t>
  </si>
  <si>
    <t>Apoyos y prestaciones a Pensionados y Jubilados</t>
  </si>
  <si>
    <t>2300</t>
  </si>
  <si>
    <t>Inversión Municipal</t>
  </si>
  <si>
    <t>5000</t>
  </si>
  <si>
    <t>Sistema de Urbanización Municipal Adicional</t>
  </si>
  <si>
    <t>Operadora Municipal de Estacionamientos de Juárez</t>
  </si>
  <si>
    <t>Dirección de Desarrollo Rural</t>
  </si>
  <si>
    <t>Coordinación de Resiliencia</t>
  </si>
  <si>
    <t>0403</t>
  </si>
  <si>
    <t>Dirección de Atención Ciudadana</t>
  </si>
  <si>
    <t>0401</t>
  </si>
  <si>
    <t>Nivel</t>
  </si>
  <si>
    <t>0.0 a 29.9 %</t>
  </si>
  <si>
    <t>30.0 a 59.9%</t>
  </si>
  <si>
    <t>60.0 a 119.9%</t>
  </si>
  <si>
    <t>COMPONENTE C03</t>
  </si>
  <si>
    <t>COMPONENTE C01</t>
  </si>
  <si>
    <t>enero-junio</t>
  </si>
  <si>
    <t>Nombre del responsable del seguimiento</t>
  </si>
  <si>
    <t>Área responsable</t>
  </si>
  <si>
    <t>Resumen narrativo</t>
  </si>
  <si>
    <t>Nombre del indicador</t>
  </si>
  <si>
    <t>Unidad de medida</t>
  </si>
  <si>
    <t>,</t>
  </si>
  <si>
    <t>Presupuesto basado en Resultados PbR</t>
  </si>
  <si>
    <t>FORMATO DGPESPOA07: Seguimiento a Indicadores POA bR</t>
  </si>
  <si>
    <t>COMPONENTE C02</t>
  </si>
  <si>
    <t>COMPONENTE C04</t>
  </si>
  <si>
    <t>COMPONENTE C05</t>
  </si>
  <si>
    <t>Seguimiento sistemático con base en los resultados de las auditorías realizadas.</t>
  </si>
  <si>
    <t>Servidores públicos denunciados.</t>
  </si>
  <si>
    <t>Padrón de proveedores y contratistas actualizado.</t>
  </si>
  <si>
    <t>Declaraciones patrimoniales, de intereses y fiscal, de los servidores públicos municipales recibidas.</t>
  </si>
  <si>
    <t>Procedimientos de entrega - recepción realizadas.</t>
  </si>
  <si>
    <t>COMPONENTE C06</t>
  </si>
  <si>
    <t>Porcentaje de auditorías con observaciones concluidas</t>
  </si>
  <si>
    <t>Eficacia</t>
  </si>
  <si>
    <t xml:space="preserve">Porcentaje de denuncias en contra de servidores públicos municipales procedentes. </t>
  </si>
  <si>
    <t>Porcentaje de proveedores y contratistas que cumplen con todos los requisitos.</t>
  </si>
  <si>
    <t>Porcentaje de declaraciones realizadas durante el 2020.</t>
  </si>
  <si>
    <t>Porcentaje de procedimientos de entrega - recepción realizados</t>
  </si>
  <si>
    <t>Mide el   porcentaje de auditorías concluidas que  resultaron con  observaciones con base a los resultados de las auditorias realizadas durante el 2020.</t>
  </si>
  <si>
    <t>Mide el porcentaje de proveedores y contratistas que cumplen con los requisitos para la inscripción en el padrón de proveedores y contratistas.</t>
  </si>
  <si>
    <t>Mide el número de entrega - recepción realizadas por parte de los servidores públicos a fin de verificar que se cumpla con la normatividad aplicable</t>
  </si>
  <si>
    <t>(NAPTRAO / NAOC )*100</t>
  </si>
  <si>
    <t>Porcentaje de auditorias</t>
  </si>
  <si>
    <t>(NDESPVR / NDPCE )*100</t>
  </si>
  <si>
    <t xml:space="preserve">Porcentaje de denuncias </t>
  </si>
  <si>
    <t>(NDCSPR / NDPCSP) * 100</t>
  </si>
  <si>
    <t>(NPCSIP / NPCCR) * 100</t>
  </si>
  <si>
    <t>(NDPSPP2020/NTDPR2020)*100</t>
  </si>
  <si>
    <t>Porcentaje de declaraciones patrimoniales</t>
  </si>
  <si>
    <t>(NERP2020/NERR2020)*100</t>
  </si>
  <si>
    <t>Porcentaje de entrega-recepción.</t>
  </si>
  <si>
    <t>Trimestral</t>
  </si>
  <si>
    <t>Elvia Edith Chávez Rodríguez</t>
  </si>
  <si>
    <t>Seguimiento trimestral del cumplimiento a los indicadores del POAbR 2020</t>
  </si>
  <si>
    <t>Ascendente</t>
  </si>
  <si>
    <t>Descendente</t>
  </si>
  <si>
    <t xml:space="preserve">Ascendente </t>
  </si>
  <si>
    <t>Documentación de control interno.</t>
  </si>
  <si>
    <t>Constancias de proveedor.</t>
  </si>
  <si>
    <t>Reporte generado por el Sistema de Declaraciones.</t>
  </si>
  <si>
    <t>Documentos de control interno.</t>
  </si>
  <si>
    <t>Dirección de Auditoría Interna</t>
  </si>
  <si>
    <t>Dirección de Responsabilidades</t>
  </si>
  <si>
    <t>Debido a la contingencia por COVID-19 se ha requerido la inscripción de nuevos proveedores al padrón.</t>
  </si>
  <si>
    <t>Acumulado al tercer trimestre:</t>
  </si>
  <si>
    <t xml:space="preserve">Este indicador se encuentra sobrepasado ya que se realizo un operativo para regular las declaraciones patrimoniales y reducir la omisión de declaraciones de años anteriores  </t>
  </si>
  <si>
    <t>Porcentaje de denuncias a elementos de Seguridad Pública y Vial procedentes.</t>
  </si>
  <si>
    <t xml:space="preserve">Mide el porcentaje de denuncias procedentes en contra de elementos de Seguridad Pública y Vial </t>
  </si>
  <si>
    <t>Mide el porcentaje de denuncias procedentes en contra Servidores Públicos Municipales.</t>
  </si>
  <si>
    <t>Porcentaje  de inscripción al padrón.</t>
  </si>
  <si>
    <t>Mide el número de declaraciones patrimoniales realizadas por los servidores públicos municipales.</t>
  </si>
  <si>
    <t>Elementos de seguridad pública y vial denunciados.</t>
  </si>
  <si>
    <t>enero-septiembre 2020</t>
  </si>
  <si>
    <t>Ing. Julio Cesar Payan Tirado</t>
  </si>
  <si>
    <t xml:space="preserve">Acumulado al tercer trimestre </t>
  </si>
  <si>
    <t>componente 01</t>
  </si>
  <si>
    <t>(APE2020/APR2020)*100</t>
  </si>
  <si>
    <t>Porcentaje</t>
  </si>
  <si>
    <t>trimestral</t>
  </si>
  <si>
    <t>componente 02</t>
  </si>
  <si>
    <t>Porcentaje de acuerdos realizados</t>
  </si>
  <si>
    <t>Mide el porcentaje de acuerdos generados en juicios orales, cesiones, validaciones, manifestaciones, reconocimientos y cancelaciones durante 2020</t>
  </si>
  <si>
    <t>(AP2020/AG2020)*100</t>
  </si>
  <si>
    <t xml:space="preserve">Porcentaje </t>
  </si>
  <si>
    <t>Componente 03</t>
  </si>
  <si>
    <t>Acciones para la regularización de la tenencia de la tierra realizadas</t>
  </si>
  <si>
    <t>Porcentaje de inspecciones para detecciones de asentamientos irregulares</t>
  </si>
  <si>
    <t xml:space="preserve">Mide el  porcentaje de inspecciones para detectar, evitar e inhibir asentamientos humanos irregulares en 2020 </t>
  </si>
  <si>
    <t>(IDAHIP2020/ IDAHIR2020)*100</t>
  </si>
  <si>
    <t>Componente 04 PV</t>
  </si>
  <si>
    <t>Acciones para la asignación de predios susceptibles para uso habitacional realizadas (Denuncios)</t>
  </si>
  <si>
    <t>Porcentaje de denuncios 2020</t>
  </si>
  <si>
    <t>Mide el porcentaje de de denuncios realizados durante 2020.</t>
  </si>
  <si>
    <t>(DE2020 / DR2020) *100</t>
  </si>
  <si>
    <t>componente 05</t>
  </si>
  <si>
    <t xml:space="preserve"> Número de cuentas de cartera vencida recuperadas</t>
  </si>
  <si>
    <t>Porcentaje de cuentas recuperadas</t>
  </si>
  <si>
    <t>Mide el porcentaje de cuentas de cartera vencida recuperadas durante 2020</t>
  </si>
  <si>
    <t>(CER2020/CR2020)*100</t>
  </si>
  <si>
    <t>componente 06</t>
  </si>
  <si>
    <t>Proyectos técnicos y jurídicos para el cumplimiento de la regularización de la tierra y/o asignación de predios realizados</t>
  </si>
  <si>
    <t>Mide el porcentaje de proyectos técnicos y jurídicos realizados para la regularización de la tierra y asignación de predios durante 2020</t>
  </si>
  <si>
    <t>(PP2020/PR2020)*100</t>
  </si>
  <si>
    <t>Gabriel Alfageme de los Cobos</t>
  </si>
  <si>
    <t>Acumulado al tercer trimestre</t>
  </si>
  <si>
    <t>Componente 01</t>
  </si>
  <si>
    <t>Trámites y servicios ante ventanilla única realizados</t>
  </si>
  <si>
    <t xml:space="preserve">Porcentaje de trámites y servicios atendidos </t>
  </si>
  <si>
    <t>Mide el porcentaje de avance de los tramites y servicios realizados entre programados</t>
  </si>
  <si>
    <t>(TSR/TSP)*100</t>
  </si>
  <si>
    <t>Documentos de la Dirección General de Desarrollo Urbano</t>
  </si>
  <si>
    <t>Componente 02</t>
  </si>
  <si>
    <t>Acciones de supervisión en campo realizadas</t>
  </si>
  <si>
    <t xml:space="preserve">Variación porcentual de supervisiones realizadas </t>
  </si>
  <si>
    <t>Mide el total de supervisiones realizadas en el 2020 en comparación con las realizadas en el 2019</t>
  </si>
  <si>
    <t>([Número de supervisiones  realizadas en el 2020 / Número de supervisiones realizadas en el 2019]-1)*100</t>
  </si>
  <si>
    <t>Variación porcentual</t>
  </si>
  <si>
    <t>Se pretende incrementar un 28.75 % acciones de supervisión en comparación al año 2019 después del 71.25% de avance en la meta.</t>
  </si>
  <si>
    <t>Programa actualización de padrón de Licencias de funcionamiento y recuperación cartera vencida implementado</t>
  </si>
  <si>
    <t>Porcentaje cuentas depuradas de la cartera vencida</t>
  </si>
  <si>
    <t>Mide el porcentaje de cuentas depuradas de la cartera vencida entre las cuentas programadas a depurar</t>
  </si>
  <si>
    <t>(Cuentas depuradas / Cuentas programadas a depurar) *100</t>
  </si>
  <si>
    <t>Componente PV04</t>
  </si>
  <si>
    <t xml:space="preserve">Predios baldíos o en desuso con un impacto negativo para su recuperación en términos de prevención de violencia e imagen identificados </t>
  </si>
  <si>
    <t>Porcentaje de predios baldíos o en desuso recuperados</t>
  </si>
  <si>
    <t>Mide el porcentaje de predios baldíos o en desuso recuperados entre los predios baldíos o en desuso programados a recuperar</t>
  </si>
  <si>
    <t>(Predios recuperados / Predios programados a recuperar) *100</t>
  </si>
  <si>
    <t>Se tiene  40 expedientes con trámite administrativo y legal concluido para proceder a demolición, limpieza y tapiado, esperando aprobación de recursos para su ejecución.</t>
  </si>
  <si>
    <t>Componente 05</t>
  </si>
  <si>
    <t>Herramienta de Transferencia de Potencial Urbano implementada</t>
  </si>
  <si>
    <t>Variación porcentual de fraccionamientos que utilizan la TPU</t>
  </si>
  <si>
    <t>Mide el total de fraccionamientos que realizan TPU en el 2020 con los realizados en el 2019</t>
  </si>
  <si>
    <t>([Fraccionamientos que realizan TPU en el 2020 / Fraccionamientos realizados con TPU en el 2019]-1)*100</t>
  </si>
  <si>
    <t>Se pretende incrementar un 25% de fraccionamientos que implementan el TPU comparación al año 2019 después del 75% de avance en la meta.</t>
  </si>
  <si>
    <t>Componente 06</t>
  </si>
  <si>
    <t>Modificaciones al reglamento de Desarrollo Urbano Sostenible del Municipio de Juárez</t>
  </si>
  <si>
    <t>Modificación al reglamento de Desarrollo Urbano Sostenible del Municipio de Juárez</t>
  </si>
  <si>
    <t xml:space="preserve">Mide la modificación al reglamento de Desarrollo Urbano Sostenible del Municipio de Juárez para una mejor planeación urbana </t>
  </si>
  <si>
    <t>Modificación al reglamento de Desarrollo Urbano Sostenible</t>
  </si>
  <si>
    <t>Valor absoluto</t>
  </si>
  <si>
    <t>Anual</t>
  </si>
  <si>
    <t>En proceso de autorización, se establecieron mesas de trabajo con diversas dependencias</t>
  </si>
  <si>
    <t>Componente 07</t>
  </si>
  <si>
    <t>Certificación de la Comisión Federal de Mejoras Regulatorias (COFEMER) obtenida</t>
  </si>
  <si>
    <t>Certificación de la Comisión Federal de Mejoras Regulatorias (COFEMER)</t>
  </si>
  <si>
    <t>Mide la obtención de la Certificación de la Comisión Federal de Mejoras Regulatorias (COFEMER)</t>
  </si>
  <si>
    <t>Obtención de la Certificación de la Comisión Federal de Mejoras Regulatorias</t>
  </si>
  <si>
    <t>En proceso de evaluación por parte de COFEMER</t>
  </si>
  <si>
    <t>Componente 08</t>
  </si>
  <si>
    <t>Planeación urbana responsable integral armónica y sostenible nuevos fraccionamientos implementada</t>
  </si>
  <si>
    <t>Variación porcentual de nuevos fraccionamientos</t>
  </si>
  <si>
    <t>Mide el total de fraccionamientos aprobados en el 2020 en comparación con los aprobados en el 2019</t>
  </si>
  <si>
    <t>([Número de  fraccionamientos aprobados en el 2020 / Número de  fraccionamientos aprobados en el 2019]-1)*100</t>
  </si>
  <si>
    <t>Se pretende incrementar un 33% de fraccionamientos autorizados comparación al año 2019 después del 67% de avance en la meta.</t>
  </si>
  <si>
    <t>Componente 09</t>
  </si>
  <si>
    <t>Planeación Urbana responsable, integral, armónica y sostenible para la administración del Plan de Desarrollo Urbano implementada</t>
  </si>
  <si>
    <t xml:space="preserve">Porcentaje acciones implementadas para la planeación urbana </t>
  </si>
  <si>
    <t>Mide el porcentaje de acciones implementadas para la planeación urbana  entre las programadas</t>
  </si>
  <si>
    <t>(AIPU/APUP)*100</t>
  </si>
  <si>
    <t>Componente PV10</t>
  </si>
  <si>
    <t>Planeación Urbana responsable, integral, armónica y sostenible, Acciones urbanas en el suroriente implementadas</t>
  </si>
  <si>
    <t>Porcentaje de acciones urbanas implementadas en zona suroriente de la Ciudad</t>
  </si>
  <si>
    <t>Mide el porcentaje de acciones urbanas implementadas en zona suroriente de la Ciudad entre las programadas</t>
  </si>
  <si>
    <t>(AUIZSC/AUPZSC)*100</t>
  </si>
  <si>
    <t>Capacitadores en distintos temas contratados</t>
  </si>
  <si>
    <t>Porcentaje de capacitadores contratados en distintos temas</t>
  </si>
  <si>
    <t>Mide el porcentaje de capacitadores contratados en distintos temas.</t>
  </si>
  <si>
    <t>(CC2020 / CP2020)*100</t>
  </si>
  <si>
    <t>Documentos de trabajo generados</t>
  </si>
  <si>
    <t>Dirección de Recursos Humanos</t>
  </si>
  <si>
    <t>Comparativo de solicitudes de requisición elaborado</t>
  </si>
  <si>
    <t>Porcentaje de requisiciones elaboradas</t>
  </si>
  <si>
    <t>Mide el porcentaje de requisiciones con ordenes de compra elaboradas durante el 2020</t>
  </si>
  <si>
    <t>(RE / RS) *100</t>
  </si>
  <si>
    <t>Recursos Materiales</t>
  </si>
  <si>
    <t>Inventario y verificación física realizada</t>
  </si>
  <si>
    <t>Porcentaje de liberaciones patrimoniales realizadas</t>
  </si>
  <si>
    <t>Mide el porcentaje de liberaciones patrimoniales realizadas en el 202</t>
  </si>
  <si>
    <t>(LPR2020 / LPP2020)*100</t>
  </si>
  <si>
    <t xml:space="preserve">Transferencias, bajas y/o altas de mobiliario y/o vehículos realizadas. </t>
  </si>
  <si>
    <t>Dirección de Patrimonio Municipal</t>
  </si>
  <si>
    <t>Programa anual de adquisiciones publicado</t>
  </si>
  <si>
    <t>Porcentaje de solicitudes de adquisición realizadas</t>
  </si>
  <si>
    <t>Mide el porcentaje de solicitudes de adquisición de las Dependencias y Organismos Descentralizados</t>
  </si>
  <si>
    <t>(SR / SP) * 100</t>
  </si>
  <si>
    <t xml:space="preserve">Documentación enviada al Comité de Adquisidores </t>
  </si>
  <si>
    <t>Dirección de Contratos y Adquisiciones</t>
  </si>
  <si>
    <t>Reparaciones a unidades municipales realizadas</t>
  </si>
  <si>
    <t xml:space="preserve">Porcentaje de reparaciones a vehículos oficiales realizadas </t>
  </si>
  <si>
    <t>Mide el porcentaje de reparaciones a vehículos oficiales realizadas durante en el 2020</t>
  </si>
  <si>
    <t>(RRVO2020/ RPVO2020)*100</t>
  </si>
  <si>
    <t xml:space="preserve">Diagnósticos a vehículos municipales </t>
  </si>
  <si>
    <t>Dirección de Mantenimiento Mecánico</t>
  </si>
  <si>
    <t xml:space="preserve">Servicios multidisciplinarios realizados </t>
  </si>
  <si>
    <t xml:space="preserve">Porcentaje de ingresos de niños y niñas en el ciclo 2020 </t>
  </si>
  <si>
    <t>Eficiencia</t>
  </si>
  <si>
    <t>Mide el porcentaje de ingreso de niños y niñas en el ciclo 2020</t>
  </si>
  <si>
    <t>(IRNNC2020 / IPNNC2020)*100</t>
  </si>
  <si>
    <t xml:space="preserve">Reportes mensuales de la Estancia infantil </t>
  </si>
  <si>
    <t xml:space="preserve">Estancia Infantil </t>
  </si>
  <si>
    <t>COMPONENTE C07 (PV)</t>
  </si>
  <si>
    <t xml:space="preserve">Capacitación en tema de prevención de violencia a las y los funcionarios de la Administración Pública Municipal impartida </t>
  </si>
  <si>
    <t xml:space="preserve">Porcentaje asistencia de enlaces asignados en temas de prevención de violencia </t>
  </si>
  <si>
    <t>Mide el porcentaje de enlaces asistentes a capacitación de PV 2020</t>
  </si>
  <si>
    <t>(EACPV / EPCPV)*100</t>
  </si>
  <si>
    <t xml:space="preserve">Registros de control interno. </t>
  </si>
  <si>
    <t xml:space="preserve">Debido a la contingencia del CID-19  no se a llevado acabo  </t>
  </si>
  <si>
    <t>L.C. Elizabeth Sapién Ibarra</t>
  </si>
  <si>
    <t>Apoyos al migrante otorgados</t>
  </si>
  <si>
    <t>Porcentaje de apoyos al migrante realizados</t>
  </si>
  <si>
    <t>Mide el porcentaje de avance de los apoyos al migrante realizados entre los programados</t>
  </si>
  <si>
    <t>(AMR/AMP)*100</t>
  </si>
  <si>
    <t>Documentos de la Dirección de Derechos Humanos</t>
  </si>
  <si>
    <t>Dirección de Derechos Humanos</t>
  </si>
  <si>
    <t>Componente PV02</t>
  </si>
  <si>
    <t>Acciones con enfoque de prevención de violencia en zona Suroriente</t>
  </si>
  <si>
    <t>Porcentaje de pláticas impartidas en la zona suroriente de la ciudad con enfoque de prevención de la violencia</t>
  </si>
  <si>
    <t>Mide el porcentaje de pláticas realizadas entre las programadas</t>
  </si>
  <si>
    <t>(PR/PP)*100</t>
  </si>
  <si>
    <t>Documentos de la Dirección de Derechos Humanos y SIPINNA</t>
  </si>
  <si>
    <t>Dirección de Derechos Humanos y SIPINNA</t>
  </si>
  <si>
    <t>Acciones para la sensibilización en materia de derechos humanos realizadas</t>
  </si>
  <si>
    <t>Porcentaje de acciones para la sensibilización en materia de derechos humanos</t>
  </si>
  <si>
    <t>Mide el porcentaje de avance de las acciones para la sensibilización en materia de derechos humanos realizadas entre las programadas</t>
  </si>
  <si>
    <t>(ASMDHR/ASMDHP)*100</t>
  </si>
  <si>
    <t>Programa del "Modelo homologado de Justicia Cívica, Buen Gobierno y Cultura de la Legalidad" implementado</t>
  </si>
  <si>
    <t>Porcentaje de capacitaciones impartidas a Jueces de Barandilla</t>
  </si>
  <si>
    <t>Mide el porcentaje de capacitaciones impartidas a Jueces de Barandilla entre las programadas</t>
  </si>
  <si>
    <t>(CIJB/CPJB)*100</t>
  </si>
  <si>
    <t>Documentos de la Dirección de Oficialía Jurídica y Barandilla</t>
  </si>
  <si>
    <t xml:space="preserve">Debido a la contingencia no se han realizado capacitaciones </t>
  </si>
  <si>
    <t>Dirección de Oficialía Jurídica y Barandilla</t>
  </si>
  <si>
    <t>Atenciones a ofendidos e infractores realizadas</t>
  </si>
  <si>
    <t>Porcentaje de acciones para la atención a ofendidos e infractores</t>
  </si>
  <si>
    <t>Mide el porcentaje de acciones para la atención a ofendidos e infractores realizadas entre las programadas</t>
  </si>
  <si>
    <t>(AAOIR/AAOIP)*100</t>
  </si>
  <si>
    <t>Porcentaje de acciones para regular las actividades comerciales dentro del Municipio</t>
  </si>
  <si>
    <t>Mide el porcentaje de acciones para regular las actividades comerciales dentro del Municipio realizadas entre las programadas</t>
  </si>
  <si>
    <t>(ARACDMR/ARACDMP)*100</t>
  </si>
  <si>
    <t>Documentos de la Dirección de Regulación Comercia</t>
  </si>
  <si>
    <t>Dirección de Regulación Comercia</t>
  </si>
  <si>
    <t>Acciones para fomentar los derechos de las niñas, niños y adolescentes realizadas</t>
  </si>
  <si>
    <t>Porcentaje de acciones para fomentar los derechos de las niñas, niños y adolescentes</t>
  </si>
  <si>
    <t>Mide el porcentaje de acciones para fomentar los derechos de las niñas, niños y adolescentes realizadas entre las programadas</t>
  </si>
  <si>
    <t>(AFDNNAR/AFDNNAP)*100</t>
  </si>
  <si>
    <t>Documentos de SIPINNA</t>
  </si>
  <si>
    <t>SIPINNA</t>
  </si>
  <si>
    <t>Asuntos de política interior del Municipio, de conformidad con los acuerdos y lineamientos que dicte el Presidente Municipal implementados</t>
  </si>
  <si>
    <t xml:space="preserve">Porcentaje de gestiones para los asuntos de política interior del Municipio, de conformidad con los acuerdos y lineamientos que dicte el Presidente Municipal </t>
  </si>
  <si>
    <t>Mide el porcentaje de gestiones para los asuntos de política interior del Municipio, de conformidad con los acuerdos y lineamientos que dicte el Presidente Municipal  realizadas entre las programadas</t>
  </si>
  <si>
    <t>(GAPIMR/GAPIMP)*100</t>
  </si>
  <si>
    <t>Documentos de la Secretaría del Ayuntamiento</t>
  </si>
  <si>
    <t xml:space="preserve">Acciones de representación legal del Presidente Municipal y de los Servidores Públicos atendidos </t>
  </si>
  <si>
    <t>Porcentaje de acciones de representación legal del Presidente Municipal y de los Servidores Públicos</t>
  </si>
  <si>
    <t>Mide el porcentaje de acciones de representación legal del Presidente Municipal y de los Servidores Públicos  realizadas entre las programadas</t>
  </si>
  <si>
    <t>(ARLPMSPR/ARLPMSPP)*100</t>
  </si>
  <si>
    <t>Documentos de la Dirección Jurídica</t>
  </si>
  <si>
    <t>Dirección Jurídica</t>
  </si>
  <si>
    <t>Componente 10</t>
  </si>
  <si>
    <t>Trámites y servicios emitidos</t>
  </si>
  <si>
    <t>Porcentaje de trámites y servicios emitidos</t>
  </si>
  <si>
    <t>Mide el porcentaje de trámites y servicios emitidos entre las programados</t>
  </si>
  <si>
    <t>(TSE/TSP)*100</t>
  </si>
  <si>
    <t>Documentos de la Dirección de Gobierno</t>
  </si>
  <si>
    <t>Dirección de Gobierno</t>
  </si>
  <si>
    <t>Componente 11</t>
  </si>
  <si>
    <t>Acciones entre Gobierno y Organizaciones Religiosas fomentadas</t>
  </si>
  <si>
    <t>Porcentaje de acciones entre Gobierno y Organizaciones Religiosas</t>
  </si>
  <si>
    <t>Mide el porcentaje de acciones entre Gobierno y Organizaciones Religiosas realizadas entre las programadas</t>
  </si>
  <si>
    <t>(AGORR/AGORP)*100</t>
  </si>
  <si>
    <t>Documentos de la Dirección de Organizaciones Religiosas</t>
  </si>
  <si>
    <t>Dirección de Organizaciones Religiosas</t>
  </si>
  <si>
    <t>Lic. Karla Villalpando C.</t>
  </si>
  <si>
    <t>Eventos con artistas apoyados</t>
  </si>
  <si>
    <t>Porcentaje de eventos con artistas apoyados en el año</t>
  </si>
  <si>
    <t>Mide el porcentaje de eventos con artistas apoyados por parte del Instituto en el 2020</t>
  </si>
  <si>
    <t>(EAA2020/EAPA2020)*100</t>
  </si>
  <si>
    <t>Difusión de eventos en diferentes medios de comunicación</t>
  </si>
  <si>
    <t>Dirección de Desarrollo Cultural y Artístico</t>
  </si>
  <si>
    <t>COMPONENTE C02PV</t>
  </si>
  <si>
    <t>Evento Expresarte en el suroriente realizado</t>
  </si>
  <si>
    <t xml:space="preserve">Porcentaje de alumnos beneficiados con el evento Expresarte realizado en el suroriente </t>
  </si>
  <si>
    <t xml:space="preserve">Mide el porcentaje de alumnos beneficiados con el evento Expresarte realizado en el suroriente </t>
  </si>
  <si>
    <t>(ABEER2020/APBEE2020)*100</t>
  </si>
  <si>
    <t>Encuestas a los niños</t>
  </si>
  <si>
    <t>Debido a la contingencia por el COVID-19 que la ciudadanía enfrenta, se tuvieron que cancelar los eventos presenciales, los cuales se reprogramarán hasta que las autoridades correspondientes lo permitan.</t>
  </si>
  <si>
    <t>Coordinación de Difusión y Comunicación</t>
  </si>
  <si>
    <t>COMPONENTE C03PV</t>
  </si>
  <si>
    <t>Evento Orquesta en tu colonia en el suroriente realizado</t>
  </si>
  <si>
    <t xml:space="preserve">Porcentaje de iglesias beneficiadas en el suroriente con el evento Orquesta en tu colonia </t>
  </si>
  <si>
    <t xml:space="preserve">Mide el porcentaje de iglesias localizadas en el suroriente que se benefician con el evento Orquesta en tu colonia </t>
  </si>
  <si>
    <t>(IBEOCR2020/IPBEOC2020)*100</t>
  </si>
  <si>
    <t>Debido a la contingencia por el COVID-19 que la ciudadanía enfrenta, se tuvieron que cancelar los eventos hasta que las autoridades correspondientes lo permitan.</t>
  </si>
  <si>
    <t>COMPONENTE C04PV</t>
  </si>
  <si>
    <t>Evento Arte en las calles en el suroriente realizado</t>
  </si>
  <si>
    <t>Porcentaje de espacios públicos en el suroriente beneficiados con evento Arte en las calles</t>
  </si>
  <si>
    <t>Mide el porcentaje de espacios públicos rehabilitados a través de su intervención con el evento Arte en las calles</t>
  </si>
  <si>
    <t>(EPR2020/EPPR2020)*100</t>
  </si>
  <si>
    <t>La meta anual fue superada en este tercer trimestre ya que se tuvo la oportunidad de realizar más eventos.</t>
  </si>
  <si>
    <t>COMPONENTE C05PV</t>
  </si>
  <si>
    <t>Evento Cultura en Movimiento en el suroriente realizado</t>
  </si>
  <si>
    <t>Porcentaje de espacios públicos atendidos con evento Cultura en movimiento en el suroriente</t>
  </si>
  <si>
    <t xml:space="preserve">Mide el porcentaje de espacios públicos atendidos gracias a la realización del evento Cultura en movimiento en el suroriente </t>
  </si>
  <si>
    <t>(EPA2020/EPPA2020)*100</t>
  </si>
  <si>
    <t>COMPONENTE C06PV</t>
  </si>
  <si>
    <t xml:space="preserve">Evento Festival de Barrios en el suroriente realizado </t>
  </si>
  <si>
    <t>Porcentaje de eventos realizados para el Festival de Barrios en el suroriente</t>
  </si>
  <si>
    <t>Mide el porcentaje de eventos del Festival de Barrios realizados en el suroriente</t>
  </si>
  <si>
    <t>(EFBR2020/EPRFB2020)*100</t>
  </si>
  <si>
    <t>COMPONENTE C07</t>
  </si>
  <si>
    <t>Eventos Festival Siglo de Oro, Festival de Teatro, Festival Gisarte, Festival Tradiciones de Vida y Muerte, y Festival de la Ciudad realizados</t>
  </si>
  <si>
    <t>Porcentaje de artistas o compañías participantes en festivales</t>
  </si>
  <si>
    <t>(APFR2020/APPF)*100</t>
  </si>
  <si>
    <t>La meta anual fue superada en este tercer trimestre ya que se contó con la participación de más compañías teatrales.</t>
  </si>
  <si>
    <t>Dirección de Investigación y Documentación</t>
  </si>
  <si>
    <t>COMPONENTE C08</t>
  </si>
  <si>
    <t>Espectáculos en el Centro Municipal de las Artes realizados</t>
  </si>
  <si>
    <t xml:space="preserve">Porcentaje de personas que presencian de manera virtual los espectáculos en el Centro Municipal de las Artes </t>
  </si>
  <si>
    <t xml:space="preserve">Mide el porcentaje de personas que presencian a través de redes sociales los espectáculos realizados en el Centro Municipal de las Artes </t>
  </si>
  <si>
    <t>(PPVER2020/PPVEP2020)*100</t>
  </si>
  <si>
    <t>COMPONENTE C09</t>
  </si>
  <si>
    <t>Exposiciones museográficas permanentes realizadas</t>
  </si>
  <si>
    <t>Porcentaje de personas que visitan las exposiciones museográficas</t>
  </si>
  <si>
    <t>Mide el porcentaje de personas asistentes a exposiciones museográficas permanentes realizadas</t>
  </si>
  <si>
    <t>(PAEMR2020/PAEMP2020)*100</t>
  </si>
  <si>
    <t>Dirección de Bienes Patrimoniales</t>
  </si>
  <si>
    <t>COMPONENTE C10</t>
  </si>
  <si>
    <t>Presea a la trayectoria otorgada</t>
  </si>
  <si>
    <t xml:space="preserve">Presea a la trayectoria otorgada </t>
  </si>
  <si>
    <t>Mide el cumplimiento de entrega de la Presea a la trayectoria</t>
  </si>
  <si>
    <t>CEPT</t>
  </si>
  <si>
    <t>Solicitudes</t>
  </si>
  <si>
    <t>La entrega de la presea se tiene programada para el último trimestre del año.</t>
  </si>
  <si>
    <t>Dirección General de Servicios Públicos</t>
  </si>
  <si>
    <t>Lic. Julio Rodríguez</t>
  </si>
  <si>
    <t>Mantenimiento integral de las áreas verdes implementado</t>
  </si>
  <si>
    <t>Porcentaje de mantenimiento a las áreas verdes</t>
  </si>
  <si>
    <t>Mide el avance de mantenimiento que se le brinda a las áreas verdes en la ciudad</t>
  </si>
  <si>
    <t>(TARMAV2020/TAPMAV2020)*100</t>
  </si>
  <si>
    <t xml:space="preserve">Registro interno </t>
  </si>
  <si>
    <t>Las acciones de mantenimiento a áreas verdes se vieron intensificadas, de ahí que la meta anual fuera superada.</t>
  </si>
  <si>
    <t>Dirección de Parques y Jardines</t>
  </si>
  <si>
    <t>Mantenimiento integral de las áreas verdes en el suroriente implementado</t>
  </si>
  <si>
    <t>Porcentaje de mantenimiento a las áreas verdes en el suroriente</t>
  </si>
  <si>
    <t>Mide el avance en el mantenimiento que se le brinda a las áreas verdes en el suroriente</t>
  </si>
  <si>
    <t>(TARMAVS2020/TAPMAVS2020)*100</t>
  </si>
  <si>
    <t>Reparación del sistema de luminarias implementada</t>
  </si>
  <si>
    <t>Porcentaje de mantenimiento a la red de alumbrado público en la ciudad</t>
  </si>
  <si>
    <t>Mide el porcentaje de avance en el mantenimiento y reparaciones a la red de alumbrado público</t>
  </si>
  <si>
    <t>(TARRRAP2020/TARPRAP2020)*100</t>
  </si>
  <si>
    <t>Dirección de Alumbrado Público</t>
  </si>
  <si>
    <t xml:space="preserve"> </t>
  </si>
  <si>
    <t>Reparación del sistema de luminarias en el suroriente implementada</t>
  </si>
  <si>
    <t>Porcentaje de mantenimiento a la red de alumbrado público en el suroriente</t>
  </si>
  <si>
    <t>Mide el porcentaje de avance en el mantenimiento y reparaciones a la red de alumbrado público en el suroriente</t>
  </si>
  <si>
    <t>(TARRRAPS2020/TARPRAPS2020)*100</t>
  </si>
  <si>
    <t>Certificación Rastro TIF (Tipo Inspección Federal) implementada</t>
  </si>
  <si>
    <t>Mide el porcentaje de avance en las actividades para lograr la certificación federal TIF (Tipo Inspección Federal) en el 2020</t>
  </si>
  <si>
    <t>(TARCR2020/TAPCR2020)*100</t>
  </si>
  <si>
    <t>Este trimestre se realizaron más acciones como registros de procesos de saneamiento, limpieza y supervisión, por ello, la meta anual se vio superada.</t>
  </si>
  <si>
    <t>Dirección de Industrialización Agropecuaria</t>
  </si>
  <si>
    <t>Producto cárnico de calidad brindado</t>
  </si>
  <si>
    <t>Porcentaje de cabezas de ganado sacrificadas</t>
  </si>
  <si>
    <t>Mide el porcentaje de avance de acciones referentes al sacrificio de ganado en el 2020</t>
  </si>
  <si>
    <t>(TSR2020/TSP2020)*100</t>
  </si>
  <si>
    <t>Cumplimiento de operativos de limpieza implementados</t>
  </si>
  <si>
    <t>Porcentaje de acciones realizadas durante los operativos de limpieza en la ciudad</t>
  </si>
  <si>
    <t>Mide el porcentaje de acciones que se llevan a cabo durante los operativos de limpieza en la ciudad</t>
  </si>
  <si>
    <t>(TAROL2020/TAPOL2020)*100</t>
  </si>
  <si>
    <t>Dirección de Limpia</t>
  </si>
  <si>
    <t>COMPONENTE C08PV</t>
  </si>
  <si>
    <t>Cumplimiento de operativos de limpieza en el suroriente implementados</t>
  </si>
  <si>
    <t>Porcentaje de acciones realizadas durante los operativos de limpieza en el suroriente</t>
  </si>
  <si>
    <t>Mide el porcentaje de acciones que se llevan a cabo durante los operativos de limpieza en el suroriente</t>
  </si>
  <si>
    <t>(TAROLS2020/TAPOLS2020)*100</t>
  </si>
  <si>
    <t>Atención a peticiones de maquinaria pesada implementada</t>
  </si>
  <si>
    <t>Porcentaje de limpieza de vialidades realizada</t>
  </si>
  <si>
    <t>Mide el porcentaje de acciones implementadas en la limpieza de las vialidades de la ciudad</t>
  </si>
  <si>
    <t>(TALVR2020/TALVP2020)*100</t>
  </si>
  <si>
    <t>Lic. Ilse Valeria Rubio</t>
  </si>
  <si>
    <t>"Programa de becas de equidad social" implementado</t>
  </si>
  <si>
    <t xml:space="preserve">Promedio de estudiantes que califican para recibir una beca </t>
  </si>
  <si>
    <t>Mide el total de estudiantes que cumplen con los requisitos para acceder a una beca de equidad social por convocatoria</t>
  </si>
  <si>
    <t>NECOBES/NC</t>
  </si>
  <si>
    <t>Promedio</t>
  </si>
  <si>
    <t>Solicitudes recibidas</t>
  </si>
  <si>
    <t>Coordinación de Acción Educativa (Becas)</t>
  </si>
  <si>
    <t>"Programa de becas de equidad social" en el suroriente implementado</t>
  </si>
  <si>
    <t>Promedio de estudiantes que califican para recibir una beca en el suroriente</t>
  </si>
  <si>
    <t>Mide el total de estudiantes que cumplen con los requisitos para acceder a una beca de equidad social por convocatoria en el suroriente</t>
  </si>
  <si>
    <t>NECOBESS/NCS</t>
  </si>
  <si>
    <t>Debido a las estrategias implementadas por la Administración Municipal, y al lanzamiento del programa de suroriente, esta zona se vio beneficiada con el aumento de becas escolares autorizadas y otorgadas.</t>
  </si>
  <si>
    <t>"Programa Biblio Avión" implementado</t>
  </si>
  <si>
    <t>Variación porcentual de visitas guiadas realizadas en el Biblio Avión</t>
  </si>
  <si>
    <t>Mide el total de visitas guiadas realizadas en el 2020 en comparación con las realizadas en el 2019</t>
  </si>
  <si>
    <t>([NVGR2020 / NVGR2019]-1)*100</t>
  </si>
  <si>
    <t xml:space="preserve">Bitácoras de registros </t>
  </si>
  <si>
    <t>Coordinación de Bibliotecas Públicas Municipales</t>
  </si>
  <si>
    <t>"Programa de fomento a la lectura" implementado</t>
  </si>
  <si>
    <t xml:space="preserve">Porcentaje de actividades realizadas dentro de las bibliotecas públicas municipales    </t>
  </si>
  <si>
    <t xml:space="preserve">Mide el total de actividades que se ofrecen a la ciudadanía en las bibliotecas públicas municipales </t>
  </si>
  <si>
    <t>(NARB/NAPB)*100</t>
  </si>
  <si>
    <t xml:space="preserve">Libros de registro </t>
  </si>
  <si>
    <t xml:space="preserve">Debido a la contingencia por el COVID-19, las bibliotecas tuvieron que ser cerradas en su totalidad en el mes de marzo, lo anterior hasta nuevo aviso emitido por las autoridades correspondientes; por ello, la Dirección de Educación puso en marcha proyectos virtuales por medio de videos descriptivos, en los cuales se muestran actividades diversas con las que la ciudadanía tiene la oportunidad de conocer las bibliotecas públicas municipales, y las actividades que diariamente se realizan en éstas. </t>
  </si>
  <si>
    <t>"Programa de fomento a la lectura" en el suroriente implementado</t>
  </si>
  <si>
    <t>Porcentaje de actividades realizadas dentro de las bibliotecas públicas municipales en el suroriente</t>
  </si>
  <si>
    <t xml:space="preserve">Mide el total de actividades que se ofrecen a la ciudadanía en las bibliotecas públicas municipales en el suroriente </t>
  </si>
  <si>
    <t>(NARBS/NAPBS)*100</t>
  </si>
  <si>
    <t>Debido a la contingencia de salud por el COVID-19, la Dirección de Educación puso en marcha proyectos virtuales por medio de videos descriptivos, en los cuales se muestran actividades diversas con las cuales la ciudadanía tiene la oportunidad de conocer las bibliotecas públicas municipales, y las actividades que diariamente se realizan en éstas.</t>
  </si>
  <si>
    <t>"Programa Mochilatón" implementado</t>
  </si>
  <si>
    <t xml:space="preserve">Promedio de estudiantes que califican para recibir kit de útiles escolares </t>
  </si>
  <si>
    <t>Mide el total de estudiantes que cumplen con los requisitos para recibir un kit escolar por convocatoria</t>
  </si>
  <si>
    <t>NECRKE/NC</t>
  </si>
  <si>
    <t>Debido a la contingencia de salud por el COVID-19, se pospuso la realización de este proyecto.</t>
  </si>
  <si>
    <t xml:space="preserve">Coordinación General Operativa </t>
  </si>
  <si>
    <t>"Programa La escuela, mi segunda casa" implementado</t>
  </si>
  <si>
    <t>Porcentaje de escuelas que reciben apoyos para mejorar la infraestructura de sus instalaciones</t>
  </si>
  <si>
    <t xml:space="preserve">Mide el total de escuelas beneficiadas con el programa para mejorar la infraestructura de sus instalaciones beneficiando al total de su población estudiantil </t>
  </si>
  <si>
    <t>(NEBP/NEPB)*100</t>
  </si>
  <si>
    <t xml:space="preserve">Solicitudes seleccionadas </t>
  </si>
  <si>
    <t>Coordinación de Gestión de Mejora de la Calidad e Infraestructura Educativa</t>
  </si>
  <si>
    <t>"Programa La escuela, mi segunda casa" en el suroriente implementado</t>
  </si>
  <si>
    <t>Porcentaje de escuelas que reciben apoyos para mejorar la infraestructura de sus instalaciones en el suroriente</t>
  </si>
  <si>
    <t>Mide el total de escuelas beneficiadas con el programa para mejorar la infraestructura de sus instalaciones beneficiando al total de su población estudiantil en el suroriente</t>
  </si>
  <si>
    <t>(NEBPS/NEPBS)*100</t>
  </si>
  <si>
    <t>"Programa Ajedrez Comunitario" implementado</t>
  </si>
  <si>
    <t xml:space="preserve">Porcentaje de participantes en los torneos masivos del Ajedrez Comunitario   </t>
  </si>
  <si>
    <t>Mide el total de personas que participan en los torneos de Ajedrez Comunitario</t>
  </si>
  <si>
    <t>(NPTAC/NPPTAC)*100</t>
  </si>
  <si>
    <t>Debido a la contingencia de salud por el COVID-19, el Gobierno Independiente puso en marcha la modalidad de "Torneos virtuales", con los cuales se ha contado con la participación de más de mil personas de distintos países del mundo, por ello la Dirección de Educación se vio en la necesidad de re ajustar la meta para este componente.</t>
  </si>
  <si>
    <t xml:space="preserve">Coordinación de Proyectos Culturales y Educativos </t>
  </si>
  <si>
    <t>Feria infantil de Protección Civil realizada</t>
  </si>
  <si>
    <t xml:space="preserve">Promedio de estudiantes que participan en la Feria infantil de Protección Civil  </t>
  </si>
  <si>
    <t>NESPFIPC/NEPFIPC</t>
  </si>
  <si>
    <t>Oficios de confirmación</t>
  </si>
  <si>
    <t xml:space="preserve">Para fomentar la cultura de Prevención de Accidentes, el Gobierno Municipal pretendía llevar a cabo la feria educativa de Protección Civil en el tercer trimestre del 2020, esto debido al Día Nacional de Protección Civil que se celebra el 19 de septiembre por decreto oficial; sin embargo, este proyecto se encuentra en revisión debido a la contingencia de salud por el COVID-19. </t>
  </si>
  <si>
    <t>COMPONENTE C11</t>
  </si>
  <si>
    <t xml:space="preserve">"Programa Ponte Trucha" implementado </t>
  </si>
  <si>
    <t xml:space="preserve">Porcentaje de conferencias brindadas a través del "Programa Ponte Trucha" 2020  </t>
  </si>
  <si>
    <t xml:space="preserve">Mide el total de conferencias impartidas en escuelas a través del "Programa Ponte Trucha"  </t>
  </si>
  <si>
    <t>(NCI/NCP)*100</t>
  </si>
  <si>
    <t>Debido a la contingencia por el COVID-19, las escuelas fueron cerradas en su totalidad en el mes de marzo, lo anterior hasta nuevo aviso emitido por las autoridades educativas correspondientes. Por ello, esta línea de acción se estará atendiendo en cuanto las actividades se reanuden.</t>
  </si>
  <si>
    <t>COMPONENTE C12PV</t>
  </si>
  <si>
    <t>"Programa Ponte Trucha" en el suroriente implementado</t>
  </si>
  <si>
    <t>Porcentaje de conferencias brindadas a través del "Programa Ponte Trucha" 2020   en el suroriente</t>
  </si>
  <si>
    <t>Mide el total de conferencias impartidas en escuelas a través del "Programa Ponte Trucha" en el suroriente</t>
  </si>
  <si>
    <t>(NCIS/NCPS)*100</t>
  </si>
  <si>
    <t>Debido a la contingencia por el COVID-19, las escuelas en el suroriente fueron cerradas en su totalidad en el mes de marzo, lo anterior hasta nuevo aviso emitido por las autoridades correspondientes. Por ello, esta línea de acción se estará atendiendo en cuanto las actividades se reanuden.</t>
  </si>
  <si>
    <t>COMPONENTE C13</t>
  </si>
  <si>
    <t xml:space="preserve">Actos cívicos realizados </t>
  </si>
  <si>
    <t>Variación porcentual de escuelas participantes en eventos cívicos</t>
  </si>
  <si>
    <t>Mide el total de las escuelas participantes en los eventos cívicos realizados en el 2020, en relación a las escuelas participantes en el 2019</t>
  </si>
  <si>
    <t>([NEPEAC2020/NEPEAC2019]-1)*100</t>
  </si>
  <si>
    <t>Debido a la contingencia por el COVID-19, las escuelas fueron cerradas en su totalidad en el mes de marzo, lo anterior hasta nuevo aviso emitido por las autoridades correspondientes; por ello sólo se contó con la participación de la Universidad Autónoma de Ciudad Juárez y el Tecnológico de Juárez en este trimestre, quienes tuvieron la oportunidad de formar parte de los contingentes del Desfile Cívico-Militar del 16 de Septiembre del 2020.</t>
  </si>
  <si>
    <t xml:space="preserve">Coordinación de Actos Cívicos </t>
  </si>
  <si>
    <t>COMPONENTE C14</t>
  </si>
  <si>
    <t>"Programa Bienestar familiar y escolar" implementado</t>
  </si>
  <si>
    <t>Promedio de personas beneficiadas con el "Programa Bienestar familiar y escolar"</t>
  </si>
  <si>
    <t xml:space="preserve">Mide el total de personas beneficiadas a través de los talleres impartidos bajo el "Programa Bienestar familiar y escolar"  </t>
  </si>
  <si>
    <t>NPB2020/NTI2020</t>
  </si>
  <si>
    <t>Listados de asistentes</t>
  </si>
  <si>
    <t>Coordinación de Bienestar Familiar y Escolar</t>
  </si>
  <si>
    <t>COMPONENTE C15PV</t>
  </si>
  <si>
    <t>"Programa Bienestar familiar y escolar" en el suroriente implementado</t>
  </si>
  <si>
    <t>Promedio de personas beneficiadas con el "Programa Bienestar familiar y escolar" en el suroriente</t>
  </si>
  <si>
    <t>Mide el total de personas beneficiadas a través de los talleres impartidos bajo el "Programa Bienestar familiar y escolar" en el suroriente</t>
  </si>
  <si>
    <t>NPBS2020/NTIS2020</t>
  </si>
  <si>
    <t>COMPONENTE C16</t>
  </si>
  <si>
    <t>Apoyos culturales y sociales entregados</t>
  </si>
  <si>
    <t>Porcentaje de apoyos culturales y sociales otorgados en el 2020</t>
  </si>
  <si>
    <t>(NAE/NAP)*100</t>
  </si>
  <si>
    <t xml:space="preserve">Oficios entregados </t>
  </si>
  <si>
    <t>La meta ha sido rebasada ya que se incluyó la premiación de los torneos de ajedrez.</t>
  </si>
  <si>
    <t xml:space="preserve">Coordinación General Administrativa </t>
  </si>
  <si>
    <t>Brenda Rodríguez Navarro</t>
  </si>
  <si>
    <t xml:space="preserve"> Planes y programas elaborados</t>
  </si>
  <si>
    <t>Porcentaje de avance del total fases terminadas en los planes y programas elaborados</t>
  </si>
  <si>
    <t>Mide el porcentaje de avance del total fases terminadas en los planes y programas elaborados</t>
  </si>
  <si>
    <t>(NFT/NFP)*100</t>
  </si>
  <si>
    <t>Debido a la contingencia por el COVID-19, fue necesario considerar la meta programada originalmente propuesta en el Programa Operativo Anual.</t>
  </si>
  <si>
    <t>Coordinaciones de: Diseño Urbano y Equipamiento; Planes y Programas; y Movilidad e Infraestructura</t>
  </si>
  <si>
    <t>Anteproyectos y proyectos ejecutivos que resuelven las necesidades espaciales y funcionales del Municipio elaborados.</t>
  </si>
  <si>
    <t>Mide el número total de fases terminadas respecto al total de fases del anteproyecto/proyecto programados</t>
  </si>
  <si>
    <t>Mide el número total de fases terminadas respecto al total de fases del anteproyecto / proyecto programados</t>
  </si>
  <si>
    <t>Debido a la contingencia por el COVID-19, fue necesario re ajustar la meta de este indicador.</t>
  </si>
  <si>
    <t>Coordinaciones de: Diseño Urbano y Equipamiento; y Movilidad e Infraestructura</t>
  </si>
  <si>
    <t xml:space="preserve"> Anteproyectos y proyectos ejecutivos para cubrir las necesidades en los diferentes subsistemas para uso de la Administración Pública elaborados.</t>
  </si>
  <si>
    <t>Porcentaje de avance del total fases terminadas</t>
  </si>
  <si>
    <t>Mide el número total de proyectos terminados respecto al total de proyectos para la APM</t>
  </si>
  <si>
    <t>(NPT/NTP)*100</t>
  </si>
  <si>
    <t>Alumnos del Programa de Maestría en Gobierno Urbano y Ciudad aceptados</t>
  </si>
  <si>
    <t>Porcentaje de alumnos aceptados en el programa MGUC</t>
  </si>
  <si>
    <t>Mide el número total de alumnos aceptados respecto al número de alumnos proyectados</t>
  </si>
  <si>
    <t>(NAA/NAP)*100</t>
  </si>
  <si>
    <t>Página Institucional  del IMIP https://www.imip.org.mx/</t>
  </si>
  <si>
    <t>Coordinación de Planes y Programas</t>
  </si>
  <si>
    <t>Herramientas para la generación  y análisis de información georreferenciada implementadas</t>
  </si>
  <si>
    <t>Porcentaje de avance del total plataformas actualizadas</t>
  </si>
  <si>
    <t>Mide el número total de plataformas actualizadas respecto al total plataformas programadas</t>
  </si>
  <si>
    <t>(NPA/NPP)*100</t>
  </si>
  <si>
    <t>Coordinación de Geoestadística e Informática</t>
  </si>
  <si>
    <t>Seminario permanente "La Ciudad Posible 2020" desarrollado</t>
  </si>
  <si>
    <t>Porcentaje de avance del total de sesiones realizadas</t>
  </si>
  <si>
    <t>Mide el total de sesiones realizadas respecto al total de sesiones programadas</t>
  </si>
  <si>
    <t>(TSR/TSP) *100</t>
  </si>
  <si>
    <t>Observatorio Ciudadano con enfoque ISO 18091:2014 verificado</t>
  </si>
  <si>
    <t>Porcentaje de avance del total verificaciones realizadas</t>
  </si>
  <si>
    <t>Mide el porcentaje de avance en la verificación del Observatorio Ciudadano durante 2020</t>
  </si>
  <si>
    <t>(NFR/NFP)*100</t>
  </si>
  <si>
    <t>Acciones para fomentar la difusión en temas de Prevención de Violencia realizadas</t>
  </si>
  <si>
    <t>Porcentaje de avance del total acciones realizadas</t>
  </si>
  <si>
    <t>Mide el número total de acciones realizadas en temas de PV respecto al total acciones programadas</t>
  </si>
  <si>
    <t>(NAR/NAP)*100</t>
  </si>
  <si>
    <t>Registro de acciones resguardados en la coordinación Administrativa del Instituto Municipal de Investigación y Planeación.</t>
  </si>
  <si>
    <t>Se están reagendando y cambiando los formatos de los eventos debido a la contingencia del COVID-19.</t>
  </si>
  <si>
    <t>Estefanía Pérez</t>
  </si>
  <si>
    <t>"Programa de prevención y control de adicciones" implementado</t>
  </si>
  <si>
    <t xml:space="preserve">Promedio de personas capacitadas en la prevención de las adicciones </t>
  </si>
  <si>
    <t>Mide el total de personas capacitadas en materia de prevención de las adicciones con relación a las acciones realizadas</t>
  </si>
  <si>
    <t>TPC2020/TAR2020</t>
  </si>
  <si>
    <t>Hojas de registro</t>
  </si>
  <si>
    <t>Las acciones programadas a realizarse este trimestre tuvieron que ser suspendidas a causa de la pandemia por COVID-19, por lo tanto no hubo avance en la meta.</t>
  </si>
  <si>
    <t>"Programa de prevención y control de adicciones" en el suroriente implementado</t>
  </si>
  <si>
    <t>Promedio de personas capacitadas en la prevención de las adicciones en el suroriente</t>
  </si>
  <si>
    <t>Mide el total de personas capacitadas en materia de prevención de las adicciones con relación a las acciones realizadas en el suroriente</t>
  </si>
  <si>
    <t>TPCS2020/TARS2020</t>
  </si>
  <si>
    <t>"Programa Brigada integral de medicina preventiva" implementado</t>
  </si>
  <si>
    <t>Porcentaje de personas atendidas en las Brigadas integrales de medicina preventiva</t>
  </si>
  <si>
    <t>Mide el total de personas atendidas en materia de medicina preventiva</t>
  </si>
  <si>
    <t>(TPA2020/TPPA2020)*100</t>
  </si>
  <si>
    <t>"Programa Mejorar una vida/ Banco de tecnología de asistencia" implementado</t>
  </si>
  <si>
    <t>Porcentaje de personas vulnerables beneficiadas con el Banco de tecnología de asistencia</t>
  </si>
  <si>
    <t>Mide el total de personas vulnerables beneficiadas con el "Programa Banco de tecnología de asistencia" en relación a los equipos médicos disponibles</t>
  </si>
  <si>
    <t>(TPVB2020/TPVPB2020)*100</t>
  </si>
  <si>
    <t>Listas de beneficiarios</t>
  </si>
  <si>
    <t>Promedio de personas beneficiadas con pruebas de Virus de Inmunodeficiencia Humana y sífilis</t>
  </si>
  <si>
    <t>Mide el total de personas beneficiadas con pruebas rápidas de Virus de Inmunodeficiencia Humana y sífilis en 2020 con relación a las acciones realizadas en 2020</t>
  </si>
  <si>
    <t>TPBPR2020/AR2020</t>
  </si>
  <si>
    <t>Bitácoras de registros</t>
  </si>
  <si>
    <t>"Programa Promoción de lactancia materna" implementado</t>
  </si>
  <si>
    <t>Porcentaje de satisfacción con el servicio del lactario</t>
  </si>
  <si>
    <t>Calidad</t>
  </si>
  <si>
    <t>Mide la calidad del servicio del lactario por medio de una encuesta de satisfacción realizada a las mujeres usuarias</t>
  </si>
  <si>
    <t>(TMSS2020/TMUL2020)*100</t>
  </si>
  <si>
    <t>Encuestas realizadas</t>
  </si>
  <si>
    <t>"Programa de envejecimiento saludable" implementado</t>
  </si>
  <si>
    <t>Promedio de adultos mayores beneficiados con el "Programa envejecimiento saludable"</t>
  </si>
  <si>
    <t>Mide el total de adultos mayores beneficiados en 2020 con las acciones designadas para el "Programa envejecimiento saludable"</t>
  </si>
  <si>
    <t>TAMB2020/TAR2020</t>
  </si>
  <si>
    <t>Debido a la contingencia actual por el COVID-19, los centros comunitarios en donde se realiza este programa no están en funcionamiento; sin embargo, se ha tratado de captar a la mayoría de los adultos mayores que acuden a las brigadas de salud que se realizan en la Dependencia.</t>
  </si>
  <si>
    <t>Acciones para certificación de edificios libres de humo implementadas</t>
  </si>
  <si>
    <t>Certificación de un edificio como libre de humo</t>
  </si>
  <si>
    <t>Mide el cumplimiento de actividades como capacitaciones, limpieza y habilitación sobre temas de tabaquismo para el logro de la certificación del edificio como libre de humo</t>
  </si>
  <si>
    <t>CELH</t>
  </si>
  <si>
    <t>Certificado expedido</t>
  </si>
  <si>
    <t>La fecha de certificación estaba programada para el primer trimestre; sin embargo, debido a la contingencia por el COVID-19, se han pospuesto todos los eventos.</t>
  </si>
  <si>
    <t>"Programa Evita Accidentes" implementado</t>
  </si>
  <si>
    <t>Promedio de empleados que reciben capacitación para la prevención de accidentes</t>
  </si>
  <si>
    <t>Mide el total de empleados que se capacitan a través del "Programa Evita Accidentes"</t>
  </si>
  <si>
    <t>TECEA2020/TCR</t>
  </si>
  <si>
    <t>"Programa Prevención de suicidio y manejo integral de la ansiedad y depresión" implementado</t>
  </si>
  <si>
    <t>Promedio de alumnos que se educaron en el tema de prevención de suicidio y manejo integral de la ansiedad y depresión</t>
  </si>
  <si>
    <t>Mide el total de alumnos que recibieron información sobre la prevención del suicidio y manejo integral de la ansiedad y depresión</t>
  </si>
  <si>
    <t>TAIPS2020/ARP</t>
  </si>
  <si>
    <t>Este programa se implementó en su totalidad durante el primer trimestre del año.</t>
  </si>
  <si>
    <t>COMPONENTE C11PV</t>
  </si>
  <si>
    <t>"Programa Prevención de suicidio y manejo integral de la ansiedad y depresión" en el suroriente implementado</t>
  </si>
  <si>
    <t>Promedio de población capacitada en la prevención de suicidio y manejo de la ansiedad y depresión en el suroriente</t>
  </si>
  <si>
    <t xml:space="preserve">Mide el total de población capacitada en materia de prevención de suicidio y manejo de la ansiedad y depresión en el suroriente </t>
  </si>
  <si>
    <t>COMPONENTE C12</t>
  </si>
  <si>
    <t>Campaña de promoción del servicio de salud y atención médica continua en la Unidad Administrativa Benito Juárez implementada</t>
  </si>
  <si>
    <t>Campaña de promoción del servicio de salud</t>
  </si>
  <si>
    <t>RCSS2020</t>
  </si>
  <si>
    <t>Fotografías de campaña</t>
  </si>
  <si>
    <t>COMPONENTE 13</t>
  </si>
  <si>
    <t>Subrogaciones médicas para los trabajadores de Municipio de Ciudad Juárez pagadas</t>
  </si>
  <si>
    <t>Promedio de acciones dirigidas a la subrogación del servicio médico de los empleados municipales</t>
  </si>
  <si>
    <t>Mide el total de acciones realizadas con relación a la subrogación del servicio de salud para los trabajadores de Municipio de Ciudad Juárez</t>
  </si>
  <si>
    <t>TAR/SMR</t>
  </si>
  <si>
    <t>Formatos múltiples</t>
  </si>
  <si>
    <t xml:space="preserve">Jessica De la Riva Estrada </t>
  </si>
  <si>
    <t xml:space="preserve">Campaña de fumigación "duro contra la garrapata" </t>
  </si>
  <si>
    <t>Promedio de zonas beneficiadas con campañas de fumigación.</t>
  </si>
  <si>
    <t>Este indicador medirá el promedio de zonas beneficiadas con campaña de fumigación realizadas en el sector campesino.</t>
  </si>
  <si>
    <t>(ZBCDCG/NC)</t>
  </si>
  <si>
    <t>ascendente</t>
  </si>
  <si>
    <t>Estudios de campo</t>
  </si>
  <si>
    <t>Debido a contingencia COVID-19 no se ha podido llevar acabo la campaña</t>
  </si>
  <si>
    <t>Campañas para la limpieza del destilichadero en zonas del sur oriente realizadas</t>
  </si>
  <si>
    <t>Porcentaje de campañas  para la limpieza de destilichadero</t>
  </si>
  <si>
    <t>Este indicador mide el porcentaje de campañas realizadas para la limpieza de destilichadero en zonas del sur oriente</t>
  </si>
  <si>
    <t>(TCR/TCP)*100</t>
  </si>
  <si>
    <t>Base de datos</t>
  </si>
  <si>
    <t>Dirección de Atención Ciudadana Suroriente</t>
  </si>
  <si>
    <t>Solicitudes en coordinación con la Dirección General de Servicios Públicos y Dirección general de Obras Publicas en zonas del  sur oriente atendidas</t>
  </si>
  <si>
    <t>Porcentaje de solicitudes de mantenimientos públicos atendidos</t>
  </si>
  <si>
    <t>Este indicador nos muestra el porcentaje de solicitudes para mantenimientos públicos atendidas en la zona del sur oriente</t>
  </si>
  <si>
    <t>(SMA/SMPA)*100</t>
  </si>
  <si>
    <t>anual</t>
  </si>
  <si>
    <t>Gestiones de eventos dentro y fuera del municipio atendidas</t>
  </si>
  <si>
    <t xml:space="preserve">Porcentaje de gestiones  atendidas </t>
  </si>
  <si>
    <t xml:space="preserve">Mide el total de gestiones atendidas dentro y fuera del municipio por el Administrador de la Ciudad </t>
  </si>
  <si>
    <t>(GA/GPA)*100</t>
  </si>
  <si>
    <t>Bitácora</t>
  </si>
  <si>
    <t>Administración del a Ciudad</t>
  </si>
  <si>
    <t>Acciones coordinadas y supervisadas de las actividades y operaciones de las dependencias adscritas al administrador de la ciudad</t>
  </si>
  <si>
    <t xml:space="preserve">Porcentaje de reuniones coordinadas y supervisadas  por el administrador de la ciudad </t>
  </si>
  <si>
    <t>Este indicador mide el porcentaje de reuniones  coordinadas y supervisadas de las actividades y operaciones de las dependencias adscritas al administrador de la ciudad implementadas</t>
  </si>
  <si>
    <t>(NRR/NRP)*100</t>
  </si>
  <si>
    <t>Agenda</t>
  </si>
  <si>
    <t xml:space="preserve">Acciones coordinadas en conjunto con Instituto Municipal de las Mujeres para la atención en la zona suroriente con unidad móvil </t>
  </si>
  <si>
    <t xml:space="preserve">Porcentaje de acciones coordinadas en conjunto con Instituto Municipal de las Mujeres </t>
  </si>
  <si>
    <t>Este indicador nos muestra el porcentaje de acciones realizadas, coordinadas con el Instituto Municipal de las Mujeres para la atención en la zona suroriente con unidad móvil</t>
  </si>
  <si>
    <t>(AR/APR)*100</t>
  </si>
  <si>
    <t>Instituto Municipal de las Mujeres</t>
  </si>
  <si>
    <t>Erika Patricia Rojas González</t>
  </si>
  <si>
    <t>Componente C01</t>
  </si>
  <si>
    <t xml:space="preserve">Acciones para sensibilizar y capacitar a personal de la Administración Pública Municipal para la incorporación de la perspectiva de género implementadas </t>
  </si>
  <si>
    <t>Porcentaje de acciones para la incorporación de la perspectiva de género</t>
  </si>
  <si>
    <t xml:space="preserve">Mide el porcentaje de acciones implementadas para la incorporación de la perspectiva de género a personal de la Administración Pública Municipal entre las programadas </t>
  </si>
  <si>
    <t>(APGI/APGP)*100</t>
  </si>
  <si>
    <t>Archivos del Instituto Municipal de las Mujeres</t>
  </si>
  <si>
    <t>Se realizaron capacitaciones para sensibilizar a personal de la administración pública municipal .</t>
  </si>
  <si>
    <t>Componente C02</t>
  </si>
  <si>
    <t xml:space="preserve">Acciones en las políticas públicas de la Administración Municipal para impulsar la equidad de género incididas </t>
  </si>
  <si>
    <t xml:space="preserve">Porcentaje de acciones para impulsar la equidad de género </t>
  </si>
  <si>
    <t xml:space="preserve">Mide el porcentaje de acciones incididas como diplomados, reuniones y seguimiento de enlaces para impulsar la equidad de género en la Administración Municipal entre las programadas </t>
  </si>
  <si>
    <t>(AIEGI/AIEGP)*100</t>
  </si>
  <si>
    <t>Debido a la contingencia del COVID 19 la meta C02 se vio modificada, y el diplomado se realizó este trimestre.</t>
  </si>
  <si>
    <t>Componente C03</t>
  </si>
  <si>
    <t>Acciones para la sensibilización en violencia de género realizadas</t>
  </si>
  <si>
    <t>Porcentaje de acciones para la sensibilización en violencia de genero</t>
  </si>
  <si>
    <t xml:space="preserve">Mide el porcentaje de acciones realizadas para la sensibilización en violencia de género entre las programadas </t>
  </si>
  <si>
    <t xml:space="preserve"> (APSVGR/APSVP)*100</t>
  </si>
  <si>
    <t>Componente C04</t>
  </si>
  <si>
    <t xml:space="preserve">Productos de investigación de violencia de género realizados </t>
  </si>
  <si>
    <t xml:space="preserve">Porcentaje de productos de investigación de violencia de género </t>
  </si>
  <si>
    <t xml:space="preserve">Mide el porcentaje de productos de investigación de violencia de género realizados entre los programados </t>
  </si>
  <si>
    <t xml:space="preserve"> (PIVGR/PIVGP)*100</t>
  </si>
  <si>
    <t>Los productos de investigación se entregarán en el trimestre octubre-diciembre 2020</t>
  </si>
  <si>
    <t>Componente C05</t>
  </si>
  <si>
    <t>Diagnóstico sobre acoso sexual callejero en zona centro implementado</t>
  </si>
  <si>
    <t xml:space="preserve">Porcentaje de presentaciones con actores estratégicos </t>
  </si>
  <si>
    <t xml:space="preserve">Mide el porcentaje de presentaciones realizadas con actores estratégicos acerca del diagnóstico sobre acoso sexual callejero en zona centro ente las programadas </t>
  </si>
  <si>
    <t>(PRAEDASCZC/PPAEDASCZC) *100</t>
  </si>
  <si>
    <t>La primera presentación pública será en el trimestre oct - dic 2020 debido a la suspensión de actividades masivas por la cuarentena por la contingencia COVID- 19.</t>
  </si>
  <si>
    <t>Componente C06</t>
  </si>
  <si>
    <t>Diccionario de genero para la administración publica presentado</t>
  </si>
  <si>
    <t xml:space="preserve">Mide el porcentaje de presentaciones realizadas con actores estratégicos acerca del diccionario sobre acoso sexual callejero ente las programadas </t>
  </si>
  <si>
    <t>(PRAEDASC/PPAEDASC) *100</t>
  </si>
  <si>
    <t>Las presentaciones públicas programadas para presentar el Diccionario sobre perspectiva de género para la administración pública será en octubre-diciembre del 2020</t>
  </si>
  <si>
    <t>Componente C07</t>
  </si>
  <si>
    <t>Servicios integrales para la atención de la violencia de género con enfoque de derechos humanos brindados</t>
  </si>
  <si>
    <t xml:space="preserve">Porcentaje de servicios integrales para la atención de la violencia de género </t>
  </si>
  <si>
    <t xml:space="preserve">Mide el porcentaje de servicios integrales brindados para la atención de la violencia de género entre los programados </t>
  </si>
  <si>
    <t xml:space="preserve"> (SIAVGB/SIAVP)*100</t>
  </si>
  <si>
    <t>El IMM otorga servicios esenciales, por lo que durante la contingencia del COVID-19 se fortalecieron estrategias de atención presencial urgente, seguimientos de casos  y gestiones de apoyos sociales a usuarias.</t>
  </si>
  <si>
    <t>Componente C08</t>
  </si>
  <si>
    <t xml:space="preserve">Servicios de asesoría legal, acompañamiento y representación jurídica con perspectiva de genero, defendiendo los derechos humanos de las mujeres, niñas, niños y adolescentes brindados </t>
  </si>
  <si>
    <t>Porcentaje de casos Jurídicos concluidos</t>
  </si>
  <si>
    <t xml:space="preserve">Mide el porcentaje de casos Jurídicos concluidos defendiendo los derechos humanos de las mujeres, niñas, niños y adolescentes entre los brindados </t>
  </si>
  <si>
    <t>(CJC/CJB)*100</t>
  </si>
  <si>
    <t xml:space="preserve">El IMM otorga servicios esenciales, por lo que durante la contingencia del COVID-19  se abrieron los juzgados familiares en el mes de Julio, dando seguimiento de forma paulatina a los juicios de acuerdo a las disposiciones sanitarias establecidas por los juzgados. </t>
  </si>
  <si>
    <t>Componente C09</t>
  </si>
  <si>
    <t>Apoyos psicológicos con perspectiva de género a mujeres, niñas, niños y adolescentes concluidos</t>
  </si>
  <si>
    <t>Porcentaje de apoyos psicológicos concluidos</t>
  </si>
  <si>
    <t>Mide el porcentaje de apoyos psicológicos concluidos a mujeres, niñas, niños y adolescentes que se encuentran libres de violencia de género entre los brindados</t>
  </si>
  <si>
    <t xml:space="preserve"> (APC/APB)*100</t>
  </si>
  <si>
    <t xml:space="preserve">Durante la contingencia de salud por el COVID-19 se  ha continuado con la modalidad virtual y de forma selectiva se han brindado sesiones presenciales, durante el trimestre se a continuado con seguimientos, contención de casos y cierre de procesos psicológicos. </t>
  </si>
  <si>
    <t>Componente C10</t>
  </si>
  <si>
    <t xml:space="preserve">Estrategia integral de prevención de la violencia contra las mujeres en la zona centro desarrollada </t>
  </si>
  <si>
    <t xml:space="preserve">Porcentaje de acciones de prevención de la violencia en la zona centro </t>
  </si>
  <si>
    <t xml:space="preserve">Mide el porcentaje de acciones desarrolladas de prevención de la violencia contra las mujeres en la zona centro entre las programadas </t>
  </si>
  <si>
    <t xml:space="preserve"> (APVZCD/APVZCP)*100</t>
  </si>
  <si>
    <t xml:space="preserve">El consejo ciudadano se consolidó en marzo de 2020 como parte de las estrategias comunitarias del Corredor seguro para Mujeres. Durante la contingencia sanitaria se mantuvo la comunicación Por medio del grupo de WhatsApp para atender y canalizar situaciones de riesgo y necesidades específicas relacionadas a la limpieza, el drenaje y la seguridad. Asimismo se mantuvo el monitoreo para conocer su estado de salud durante la pandemia. En este sentido, se canalizaron atenciones con la JMAS, Servicios Públicos Municipales y Seguridad Pública Municipal. Durante el mes de septiembre retomamos las reuniones presenciales con un desayuno mexicano en donde se sumaron nuevos negocios como ópticas y restaurantes de la Av. Juárez para conocer acerca del consejo  y plantear algunas de las áreas de oportunidad y necesidades de la zona. Asimismo se propuso retomar el programa de vecino vigilante y la firma de bitácora en algunos establecimientos para mayor seguridad. Por otra parte las y los participantes compartieron su experiencia durante la cuarentena y como esto impacto sus vidas su economía. parte de los comentarios fueron en relación a retomar y recuperar la vida de la Av. Juárez en donde se solicitó que haya más tolerancia con turistas y visitantes. la próxima capacitación estará enfocada en el programa de vecino vigilante y en una capacitación para saber que hacer en situaciones de riesgo. 
</t>
  </si>
  <si>
    <t>Componente C11</t>
  </si>
  <si>
    <t xml:space="preserve">Programa sociocultural con OSC's y comunidad en general para la activación de espacios públicos en la zona centro creado  </t>
  </si>
  <si>
    <t xml:space="preserve">Porcentaje de Acciones socioculturales para activación de espacios públicos en la zona centro </t>
  </si>
  <si>
    <t xml:space="preserve">Mide el porcentaje de Acciones socioculturales creadas con OSC´s y comunidad en general para la activación de espacios públicos en la zona centro entre las programadas </t>
  </si>
  <si>
    <t xml:space="preserve"> (AAEPZCC/AAEPZCP)*100</t>
  </si>
  <si>
    <t>El Gobierno Municipal en el periodo julio -septiembre del 2020  retomó la agenda sociocultural "Entre nosotras vivamos el centro"  en conjunto con Salud y Bienestar Comunitario A.C   a través de los talleres  de elaboración de productos terapéuticos alternativos, en donde más de 25 mujeres adquirieron herramientas y conocimientos para elaborar productos terapéuticos con el objetivo de  fomentar el autocuidado y a su vez promover la creación de micro negocios en donde las mujeres pueden generar un ingreso extra, además de cuidar de si mismas y sus familias desde la salud alternativa. Por otra parte, iniciamos con el tercer taller de defensa personal en las instalaciones de Salud y Bienestar Comunitario A.C. contemplando todas las medidas de seguridad e higiene para respetar la sana distancia. por último, realizamos una obra de teatro virtual llamada "Mexicanas" en conjunto con Telón de Arena en donde logramos más de 2,000 reproducciones. Estas actividades son parte de la estrategia comunitaria del Corredor Seguro para Mujeres con el apoyo de SABIC  y Fechac en Juárez.</t>
  </si>
  <si>
    <t>Componente C12</t>
  </si>
  <si>
    <t>Acciones que garanticen los derechos de las comunidades indígenas realizadas</t>
  </si>
  <si>
    <t xml:space="preserve">Porcentaje de acciones realizadas a derechos de las comunidades indígenas </t>
  </si>
  <si>
    <t xml:space="preserve">Mide el porcentaje de acciones realizadas que garanticen los derechos de las comunidades indígenas entre las programadas </t>
  </si>
  <si>
    <t xml:space="preserve"> (ADCIR/ADCIP)*100</t>
  </si>
  <si>
    <t>Durante este trimestre se contó con mayor número de solicitudes que garantizan los derechos de las personas indígenas, como lo fue el acceso a la justicia y las asesorías jurídicas y el acompañamiento previo de traductor interprete, así mismo también el acceso a la educación con la condonación de inscripción y la gestión de becas para la población indígena en educación básica y nivel superior, de igual manera proveer de los servicios públicos para la atención de las diferentes necesidades de los pueblos originarios.</t>
  </si>
  <si>
    <t>Componente C13</t>
  </si>
  <si>
    <t>Acciones para empoderar a las comunidades indígenas sobre diversos temas brindadas</t>
  </si>
  <si>
    <t xml:space="preserve">Porcentaje de acciones para empoderar a las comunidades indígenas </t>
  </si>
  <si>
    <t xml:space="preserve">Mide el porcentaje de acciones brindadas para empoderar a las comunidades indígenas sobre diversos temas entre las programadas </t>
  </si>
  <si>
    <t xml:space="preserve"> (AECIB/AECIP)*100</t>
  </si>
  <si>
    <t>Debido a la contingencia de salud COVID-19 no fue posible convocar a participantes</t>
  </si>
  <si>
    <t>Componente C14</t>
  </si>
  <si>
    <t>Festivales Indígenas UMUKÍ creados</t>
  </si>
  <si>
    <t xml:space="preserve">Porcentaje de ventas de productos y artesanías </t>
  </si>
  <si>
    <t xml:space="preserve">Mide el porcentaje de ventas realizadas de productos y artesanías en los festivales UMUKI realizados para beneficiar a las familias de la comunidad indígena entre las programadas </t>
  </si>
  <si>
    <t>(VPAP/VPAR)*100</t>
  </si>
  <si>
    <t xml:space="preserve">Los festivales UMUKI debido a la contingencia COVID-19 se postergaron hasta que la Secretaría de Salud permita en semáforo verde realizar eventos masivos. </t>
  </si>
  <si>
    <t>Componente C15</t>
  </si>
  <si>
    <t>Consejo indígena con representantes de comunidades indígenas creado</t>
  </si>
  <si>
    <t xml:space="preserve">Porcentaje de acciones para la  incidencia pública </t>
  </si>
  <si>
    <t xml:space="preserve"> Mide el porcentaje de acciones realizadas para la  incidencia pública por medio del Consejo Indígena entre las acciones programadas </t>
  </si>
  <si>
    <t>(AIPR/AIPP)*100</t>
  </si>
  <si>
    <t>Por la contingencia de salud impidió realizar reuniones de Consejo Indígena y con las comunidades.</t>
  </si>
  <si>
    <t>Componente C16 PV</t>
  </si>
  <si>
    <t xml:space="preserve">Acciones de asesoría legal y talleres jurídicos con perspectiva de genero para conocer los derechos humanos de las mujeres, niñas, niños y adolescentes brindados </t>
  </si>
  <si>
    <t>Porcentaje de acciones de asesoría legal y talleres jurídicos con perspectiva de género</t>
  </si>
  <si>
    <t xml:space="preserve">Mide el porcentaje de acciones brindadas de asesoría legal y talleres jurídicos con perspectiva de género para conocer los derechos humanos de las mujeres, niñas, niños y adolescentes entre las programadas </t>
  </si>
  <si>
    <t>(AALTJPGB/AALTJPGP)*100</t>
  </si>
  <si>
    <t>La Unidad Morada se inauguró e inició actividades en este trimestre, con acciones de asesoría legal con perspectiva de género</t>
  </si>
  <si>
    <t>Componente C17 PV</t>
  </si>
  <si>
    <t>Apoyos psicológicos  con perspectiva de género a mujeres, niñas, niños y adolescentes por medio de una unidad móvil que se trasladará a la zona Suroriente</t>
  </si>
  <si>
    <t xml:space="preserve">Mide el porcentaje de apoyos psicológicos  con perspectiva de género a mujeres, niñas, niños y adolescentes </t>
  </si>
  <si>
    <t xml:space="preserve">Mide el porcentaje de apoyos psicológicos con perspectiva de género a mujeres, niñas, niños y adolescentes otorgados por medio de una unidad móvil que se trasladará a la zona suroriente entre los programados </t>
  </si>
  <si>
    <t>(APPGUMO/
(APPGUMP)*100</t>
  </si>
  <si>
    <t>La Unidad Morada se inauguró e inició actividades en este trimestre, con apoyos psicológicos con perspectiva de género</t>
  </si>
  <si>
    <t>Componente C18 PV</t>
  </si>
  <si>
    <t>Estrategia de Prevención y Atención a la violencia en la zona Suroriente implementada</t>
  </si>
  <si>
    <t>Porcentaje de mujeres graduadas en taller</t>
  </si>
  <si>
    <t xml:space="preserve">Mide el porcentaje de mujeres graduadas del taller "Fortalecimiento jurídico para mujeres habitantes del Suroriente" entre las inscritas </t>
  </si>
  <si>
    <t xml:space="preserve"> (MGTF/MITF)*100</t>
  </si>
  <si>
    <t>El taller de fortalecimiento Jurídico inició en este 3er trimestre, por lo tanto se culminará en el 4to trimestre (octubre-diciembre)</t>
  </si>
  <si>
    <t>Guadalupe Nayeli Hernández Campa</t>
  </si>
  <si>
    <t xml:space="preserve">Programa de becas deportivas para atletas destacados y entrenadores implementado  </t>
  </si>
  <si>
    <t>Variación porcentual de becas deportivas otorgadas a atletas destacados y entrenadores.</t>
  </si>
  <si>
    <t xml:space="preserve">Eficacia </t>
  </si>
  <si>
    <t xml:space="preserve">Este Indicador mide el porcentaje de becas deportivas otorgadas en el 2020 en comparación con las otorgadas en el 2019
</t>
  </si>
  <si>
    <t>([BDO2020 / BDO2019]-1)*100</t>
  </si>
  <si>
    <t xml:space="preserve">Variación porcentual
</t>
  </si>
  <si>
    <t>http://juarez.gob.mx/transparencia/centralizado/77/</t>
  </si>
  <si>
    <t xml:space="preserve">Instituto Municipal del Deporte y Cultura física del Municipio de Juárez  </t>
  </si>
  <si>
    <t>Ligas deportivas municipales beneficiadas</t>
  </si>
  <si>
    <t>Porcentaje de avance en el apoyo a ligas deportivas</t>
  </si>
  <si>
    <t>Mide el porcentaje de avance en el apoyo a ligas deportivas beneficiadas</t>
  </si>
  <si>
    <t>(LDMB/LDMP2020)*100</t>
  </si>
  <si>
    <t xml:space="preserve">Carreras del Circuito Atlético Pedestre realizadas  </t>
  </si>
  <si>
    <t xml:space="preserve">Variación porcentual de carreras del circuito atlético pedestre </t>
  </si>
  <si>
    <t>Mide el porcentaje de carreras del circuito atlético pedestre realizadas  en el  2020 en comparación con las realizadas en el 2019</t>
  </si>
  <si>
    <t>([CCAPR2020 / CCAPR2019]-1)*100</t>
  </si>
  <si>
    <t xml:space="preserve">Apoyos a carreras recreativas de 5k y 2.5k con la logística, material necesario para el desarrollo del evento y permisos correspondientes realizados  </t>
  </si>
  <si>
    <t>Variación porcentual de apoyos a carreras recreativas realizadas</t>
  </si>
  <si>
    <t>Mide el porcentaje de apoyos a carreras recreativas realizadas en el 2020 en comparación de apoyos a carreras recreativas realizadas  en el 2019</t>
  </si>
  <si>
    <t>([ACRR2020 / ACRR2019]-1)*100</t>
  </si>
  <si>
    <t xml:space="preserve">Evento deportivo Sport Fest realizado  </t>
  </si>
  <si>
    <t xml:space="preserve">Realización de evento deportivo sport Fest </t>
  </si>
  <si>
    <t xml:space="preserve">Mide el cumplimiento de la realización de convocatorias y torneos para lograr el Evento Sport Fest </t>
  </si>
  <si>
    <t>RESF</t>
  </si>
  <si>
    <t>No hay avance ya que no se han podido realizar eventos por contingencia COVID.</t>
  </si>
  <si>
    <t xml:space="preserve">Programa para el adulto mayor implementado  </t>
  </si>
  <si>
    <t xml:space="preserve">Variación porcentual de acciones realizadas  para el adulto mayor </t>
  </si>
  <si>
    <t>Mide el porcentaje de acciones para el adulto mayor realizadas en el 2020 en comparación con las realizadas en el 2019</t>
  </si>
  <si>
    <t>([AAMR2020 /AAMR2019]-1)*100</t>
  </si>
  <si>
    <t xml:space="preserve">Olimpiadas municipales, estatales, regionales y nacionales impulsadas  </t>
  </si>
  <si>
    <t xml:space="preserve">Porcentaje de avance en olimpiadas municipales, estatales, regionales y nacionales </t>
  </si>
  <si>
    <t xml:space="preserve">Mide el porcentaje de olimpiadas municipales, estatales, regionales y nacionales realizadas </t>
  </si>
  <si>
    <t>(OR/OP)*100</t>
  </si>
  <si>
    <t xml:space="preserve">Programa de atención sobre el problema de sobrepeso y la obesidad implementado  </t>
  </si>
  <si>
    <t>Variación porcentual de acciones realizadas a la atención a problemas de sobrepeso y obesidad</t>
  </si>
  <si>
    <t>Mide el porcentaje de acciones a la atención a problema de sobrepeso y obesidad realizadas en el 2020 en comparación con  las realizadas en el 2019</t>
  </si>
  <si>
    <t>([AAPSOR2020 / AAPSOR2019]-1)*100</t>
  </si>
  <si>
    <t xml:space="preserve">Eventos en escuelas con apoyo a Programa policía de proximidad realizados  </t>
  </si>
  <si>
    <t xml:space="preserve">Porcentaje de avance  en eventos en escuelas con apoyo a Programa policía de proximidad </t>
  </si>
  <si>
    <t xml:space="preserve">Mide el porcentaje de avance en eventos  realizados en escuelas con apoyo a Programa policía de proximidad </t>
  </si>
  <si>
    <t>(EER/EEP)*100</t>
  </si>
  <si>
    <t xml:space="preserve">Actividades deportivas y recreativas en zonas vulnerables de la ciudad realizadas  </t>
  </si>
  <si>
    <t xml:space="preserve">Porcentaje de actividades deportivas y recreativas en zonas vulnerables de la ciudad </t>
  </si>
  <si>
    <t xml:space="preserve">Mide el porcentaje de avance  de actividades deportivas y recreativas realizadas en zonas vulnerables de la ciudad </t>
  </si>
  <si>
    <t>(ARR/ARP)*100</t>
  </si>
  <si>
    <t xml:space="preserve">Programa de mejora para el deporte adaptado implementado  </t>
  </si>
  <si>
    <t xml:space="preserve">Variación porcentual de beneficiarios para el deporte adaptado </t>
  </si>
  <si>
    <t>Mide el porcentaje de beneficiarios para el deporte adaptado en el 2020 en comparación de los beneficiados en el 2019</t>
  </si>
  <si>
    <t>([BDA2020 / BDA2019]-1)*100</t>
  </si>
  <si>
    <t>Yolanda Morquecho Cardona</t>
  </si>
  <si>
    <t>Apoyos económicos otorgados a la ciudadanía</t>
  </si>
  <si>
    <t>Porcentaje de apoyos económicos otorgados a la ciudadanía</t>
  </si>
  <si>
    <t>Este indicador mide el porcentaje de los apoyos económicos otorgados para beneficio de los ciudadanos que solicitan los apoyos</t>
  </si>
  <si>
    <t>(AEO/AEPO)*100</t>
  </si>
  <si>
    <t>Padrón de beneficiarios con nombres y montos de los apoyos otorgados</t>
  </si>
  <si>
    <t>H. Cuerpo de Regidores.</t>
  </si>
  <si>
    <t>Gestiones ante las dependencias y organismos de la administración publica</t>
  </si>
  <si>
    <t>Porcentaje de gestiones ante dependencias y organismos de la administración publica</t>
  </si>
  <si>
    <t>Este indicador medirá el numero de gestiones ante las dependencias y organismos de la administración publica</t>
  </si>
  <si>
    <t>(GR/GPR)*100</t>
  </si>
  <si>
    <t>Control interno H. Cuerpo de Regidores</t>
  </si>
  <si>
    <t>Reuniones de comisión efectuadas</t>
  </si>
  <si>
    <t>Porcentaje de reuniones de comisión realizadas</t>
  </si>
  <si>
    <t>Este indicador mide el porcentaje de reuniones de comisión realizadas</t>
  </si>
  <si>
    <t>(RCR/RCP) *100</t>
  </si>
  <si>
    <t>Minutas y listas de asistencia de las reuniones realizadas</t>
  </si>
  <si>
    <t>Gestiones ante las dependencias y organismos de la administración publica en temas de prevención de la violencia efectuadas</t>
  </si>
  <si>
    <t>Este indicador medirá el numero de gestiones ante las dependencias y organismos de la administración publica en temas de prevención de la violencia</t>
  </si>
  <si>
    <t>(GPVR/GPVPR)*100</t>
  </si>
  <si>
    <t>Reuniones de comisión especificas con prevención de la violencia efectuadas</t>
  </si>
  <si>
    <t xml:space="preserve">Porcentaje de reuniones de comisión </t>
  </si>
  <si>
    <t>Este indicador mide el numero de reuniones de comisión especificas con temas de prevención de la violencia</t>
  </si>
  <si>
    <t>(RCPVR/RCPVP)*100</t>
  </si>
  <si>
    <t>Secretaria Particular</t>
  </si>
  <si>
    <t>Lic. Idali Ruiz Medina</t>
  </si>
  <si>
    <t xml:space="preserve">Programa v@mos viendo, para beneficio de la ciudadanía con deficiencia visual entregados           </t>
  </si>
  <si>
    <t xml:space="preserve">Porcentaje de avance en el programa "V@mos viendo" </t>
  </si>
  <si>
    <t>Mide el porcentaje de personas atendidas con el Programa "V@mos viendo" destinado a ciudadanos con deficiencia visual</t>
  </si>
  <si>
    <t>(PAPVV/PPAPVV)*100</t>
  </si>
  <si>
    <t>Programa de Atención Ciudadana (PAC)                                                                Padrón Único de Beneficiarios (PUB)</t>
  </si>
  <si>
    <t xml:space="preserve">Eventos y giras de trabajo del Presidente Municipal atendidas.           </t>
  </si>
  <si>
    <t>Porcentaje de eventos de trabajo del Presidente Municipal realizados</t>
  </si>
  <si>
    <t xml:space="preserve">Este indicador medirá el número de eventos y reuniones de trabajo atendidas  por el Presidente Municipal a través de la programación de su agenda.   </t>
  </si>
  <si>
    <t>(TER/TEPR)*100</t>
  </si>
  <si>
    <t>Base de datos de Secretaria Particular</t>
  </si>
  <si>
    <t>Despacho del Presidente</t>
  </si>
  <si>
    <t xml:space="preserve">Eventos para el fortalecimiento de las relaciones publicas entre el Presidente y diversos sectores de la sociedad </t>
  </si>
  <si>
    <t xml:space="preserve">Porcentaje de eventos  para informar a la ciudadanía las acciones del Gobierno Municipal </t>
  </si>
  <si>
    <t>Este indicador medirá el numero de eventos en las cuales se da a conocer a la ciudadanía las acciones del Gobierno Municipal.</t>
  </si>
  <si>
    <t>(NER/NEPR)*100</t>
  </si>
  <si>
    <t>Apoyo y logística a las actividades oficiales y privadas del Presidente Municipal</t>
  </si>
  <si>
    <t>Porcentaje de eventos del Presidente Municipal atendidos</t>
  </si>
  <si>
    <t>Este indicador medirá la coordinación de los eventos y actividades internas del despacho del Presidente Municipal, así como la atención y canalización de solicitudes y quejas de la ciudadanía a diferentes áreas.</t>
  </si>
  <si>
    <t>(TEA/TEP)*100</t>
  </si>
  <si>
    <t xml:space="preserve">Ferias de Servicios Públicos, Foros y Reuniones publicas realizadas.           </t>
  </si>
  <si>
    <t>Porcentaje de avance ferias realizadas.</t>
  </si>
  <si>
    <t>Este indicador mide el porcentaje de ferias de servicios públicos realizadas</t>
  </si>
  <si>
    <t>(TFR/ TFP)*100</t>
  </si>
  <si>
    <t>Bitácora de registros</t>
  </si>
  <si>
    <t>Las Ferias de Servicios Públicos fueron suspendidas por las medidas emitidas para evitar el contagio de Covid19.</t>
  </si>
  <si>
    <t>Coordinación de Contacto Social</t>
  </si>
  <si>
    <t xml:space="preserve">Programa de atención ciudadana(PAC) implementado            </t>
  </si>
  <si>
    <t>Porcentaje de recepción de denuncias mediante Programa de Atención Ciudadana</t>
  </si>
  <si>
    <t>Este indicador medirá el total de solicitudes recibidas mediante Programa de Atención Ciudadana</t>
  </si>
  <si>
    <t>(NSR/ NSP)*100</t>
  </si>
  <si>
    <t>Las solicitudes disminuyeron a causa de el COVID 19.</t>
  </si>
  <si>
    <t>Solicitudes del Programa de Atención Ciudadana (PAC) provenientes de zonas de sur oriente.</t>
  </si>
  <si>
    <t>Porcentaje de solicitudes mediante el Programa de Atención Ciudadana (PAC) en la zona del sur oriente</t>
  </si>
  <si>
    <t>(NSASOR/NSASOC)*100</t>
  </si>
  <si>
    <t>Visitas a medios de comunicación para recibir solicitudes de servicios por parte de la ciudadanía realizadas.</t>
  </si>
  <si>
    <t>Porcentaje de solicitudes a través de medios de comunicación.</t>
  </si>
  <si>
    <t>Este indicador medirá el porcentaje de avance de las solicitudes recibidas a través de medios de comunicación.</t>
  </si>
  <si>
    <t>(NSMCR/NSMCP)*100</t>
  </si>
  <si>
    <t>Las visitas a los medios de comunicación fueron suspendidas por las medidas emitidas para evitar el contagio de COVID 19</t>
  </si>
  <si>
    <t>Apoyos económicos para la atención de las necesidades de la ciudadanía entregados.</t>
  </si>
  <si>
    <t>Porcentaje de apoyos económicos entregados.</t>
  </si>
  <si>
    <t>Este indicador medirá el porcentaje de apoyos económicos entregados a la ciudadanía de escasos recursos para cubrir una necesidad.</t>
  </si>
  <si>
    <t>(NAEE/NAEPE)*100</t>
  </si>
  <si>
    <t>Información validada en apego a la normatividad.</t>
  </si>
  <si>
    <t>Porcentaje de formatos validados</t>
  </si>
  <si>
    <t>Este indicador mostrará el porcentaje de formatos validados en apego a la normatividad</t>
  </si>
  <si>
    <t xml:space="preserve">(FV/FPV) *100 </t>
  </si>
  <si>
    <t xml:space="preserve"> Dictámenes de verificación de cumplimiento de obligaciones y resultados obtenidos por los sujetos obligados.                                      https://www.ichitaip.org/ </t>
  </si>
  <si>
    <t xml:space="preserve">Mantener el 100 % de cumplimiento en las obligaciones de transparencia </t>
  </si>
  <si>
    <t xml:space="preserve">Coordinación de Transparencia </t>
  </si>
  <si>
    <t xml:space="preserve">Servidores públicos capacitados en materia de transparencia y rendición de cuentas. </t>
  </si>
  <si>
    <t xml:space="preserve">Promedio de servidores públicos  capacitados. </t>
  </si>
  <si>
    <t xml:space="preserve">Este indicador medirá el promedio de servidores públicos capacitados  en materia de transparencia y rendición de cuentas.   </t>
  </si>
  <si>
    <t>(TSPC/TECR)</t>
  </si>
  <si>
    <t xml:space="preserve">Listas de asistencias de los eventos de capacitación realizados y evidencia fotográfica de las actividades para consulta en  http://www.juarez.gob.mx/transparencia/ </t>
  </si>
  <si>
    <t>Sistema de información en el tema de transparencia y rendición de cuentas a través de conferencias implementado</t>
  </si>
  <si>
    <t>Promedio de personas capacitadas .</t>
  </si>
  <si>
    <t>Este indicador medirá el promedio de personas capacitadas en conferencias sobre sistema de transparencia y rendición de cuentas.</t>
  </si>
  <si>
    <t>(TPCC/TCR)</t>
  </si>
  <si>
    <t xml:space="preserve">Los eventos se tienen programados para el último trimestre del año 2020 </t>
  </si>
  <si>
    <t>Parques y espacios públicos que incorporen elementos de resiliencia urbana, ambiental y social intervenidos.</t>
  </si>
  <si>
    <t>Porcentaje de espacios públicos que incorporan elementos de resiliencia urbana, ambiental y social intervenidos</t>
  </si>
  <si>
    <t>De todos los espacios públicos programados por intervenir, este indicador mostrara que porcentaje de parques ya han sido intervenidos.</t>
  </si>
  <si>
    <t>(TEPI/TEPPI)*100</t>
  </si>
  <si>
    <t>www.juarez.gob.mx/transparencia/centralizado/77   
Evidencias fotográficas y archivo bajo resguardo de la Coordinación de Resiliencia</t>
  </si>
  <si>
    <t>Estrategia Municipal de adaptación climática implementada.</t>
  </si>
  <si>
    <t>Estrategia Municipal de Adaptación Climática</t>
  </si>
  <si>
    <t>Este indicador mide la implementación de la Estrategia Municipal de adaptación climática.</t>
  </si>
  <si>
    <t>EMACI</t>
  </si>
  <si>
    <t>Valor Absoluto</t>
  </si>
  <si>
    <t>Constante</t>
  </si>
  <si>
    <t>http://juarez.gob.mx/transparencia/centralizado/77/  Artículo 77  Fracción 31</t>
  </si>
  <si>
    <t xml:space="preserve">Se terminó con la elaboración del PAC y actualmente la Coordinación de Resiliencia se encuentra en espera de que dicho documento sea aprobado por el H. Cabildo de Ciudad Juárez para ser publicado y presentado. Se tiene contemplado que la publicación se haga en el mes de noviembre. </t>
  </si>
  <si>
    <t>Mtro. Pedro Martínez Chairez</t>
  </si>
  <si>
    <t xml:space="preserve">enero-septiembre 2020 </t>
  </si>
  <si>
    <t>Capacitaciones de los servidores públicos para implementar la mejora regulatoria</t>
  </si>
  <si>
    <t>Porcentaje de capacitaciones para implementar la mejora regulatoria</t>
  </si>
  <si>
    <t>El indicador medirá el porcentaje de capacitaciones realizadas a servidores públicos para la implementación de la mejora regulatoria</t>
  </si>
  <si>
    <t>(CSPR/CSPP)*100</t>
  </si>
  <si>
    <t>Control Interno, información en la dirección de Secretaria Técnica</t>
  </si>
  <si>
    <t>Coordinación Mejora Regulatoria</t>
  </si>
  <si>
    <t>Manuales de organización y procedimientos de las dependencias municipales considerando enlaces con perfiles en prevención en la violencia actualizados, terminados y aprobados</t>
  </si>
  <si>
    <t>Porcentaje de manuales de organización y procedimientos considerando enlaces con perfiles en prevención en la violencia</t>
  </si>
  <si>
    <t>(MOPR/MOPP)*100</t>
  </si>
  <si>
    <t>Manuales de Organización y Procedimientos Aprobados de Control Interno</t>
  </si>
  <si>
    <t>Proyectos ejecutivos del fondo mixto CONACYT - gobierno municipal de Ciudad Juárez ejecutados.</t>
  </si>
  <si>
    <t>Porcentaje de proyectos ejecutivos del fondo mixto CONACyT</t>
  </si>
  <si>
    <t>Mide la cantidad de proyectos ejecutivos de fondo mixto CONACyT ejecutados</t>
  </si>
  <si>
    <t>(NPR/NPP)*100</t>
  </si>
  <si>
    <t>CONACYT.COM</t>
  </si>
  <si>
    <t>Certificación de la norma ISO 18091 como gobierno confiable obtenida</t>
  </si>
  <si>
    <t>Certificación de la norma ISO 18091</t>
  </si>
  <si>
    <t>Fortalecer las capacidades de las dependencias de la administración pública municipal a través del seguimiento y supervisión del cumplimiento de sus programas y planes de trabajo, así como la creación de vínculos estrechos de trabajo con la sociedad civil.</t>
  </si>
  <si>
    <t>CNI</t>
  </si>
  <si>
    <t>Absoluto</t>
  </si>
  <si>
    <t>www.gobiernos confiables.org</t>
  </si>
  <si>
    <t>Guía consultiva de desarrollo municipal implementada</t>
  </si>
  <si>
    <t xml:space="preserve">Verificación de la Guía Consultiva de Desempeño Municipal </t>
  </si>
  <si>
    <t>GCDMI</t>
  </si>
  <si>
    <t>www.gob.mex/inafd</t>
  </si>
  <si>
    <t>Se realizarán dos verificación en el cuarto trimestre</t>
  </si>
  <si>
    <t xml:space="preserve">Dirección General de Informática y Comunicaciones </t>
  </si>
  <si>
    <t>Ing. Oswaldo Sánchez Contreras</t>
  </si>
  <si>
    <t>"Acciones para el correcto funcionamiento de los Recursos Informáticos de la Administración"  implementadas</t>
  </si>
  <si>
    <t>Porcentaje de avance en las Acciones para el correcto funcionamiento de los Recursos Informáticos de la Administración</t>
  </si>
  <si>
    <t>Mide el porcentaje de Acciones para el correcto funcionamiento de los Recursos Informáticos de la Administración durante 2020</t>
  </si>
  <si>
    <t>(APFRI2020/ARFRI2020)*100</t>
  </si>
  <si>
    <t>Documentos internos  de la Dirección General de Informática y Comunicaciones</t>
  </si>
  <si>
    <t>El número de servicios depende del número de reportes que generen los usuarios de las diversas dependencias del municipio.</t>
  </si>
  <si>
    <t>COMPONENTE C02 PV</t>
  </si>
  <si>
    <t>(PPIM2020/PRIM2020)*100</t>
  </si>
  <si>
    <t>Link del Portal Municipal http://www.juarez.gob.mx/informacion/inicio/</t>
  </si>
  <si>
    <t>Implementado en el mes de septiembre de 2020</t>
  </si>
  <si>
    <t>"Plan de Recuperación de Desastres" implementado</t>
  </si>
  <si>
    <t>Porcentaje de avance en la implementación del plan</t>
  </si>
  <si>
    <t>(EPIP2020/ERIP2020)*100</t>
  </si>
  <si>
    <t>El avance reflejado del 65% es referente al  plan de trabajo que se desarrollo en el ejercicio 2019 , durante el mes de octubre de 2020  la Dirección General se dio a la tarea de integrar el Comité de Informática y Comunicaciones, con la finalidad de regular el                 "Plan de Recuperación de Desastres" Se dará el 100% de cumplimiento con la respectiva validación del documento.</t>
  </si>
  <si>
    <t>¨Aplicación Móvil para realizar reportes directos al programa de Atención Ciudadana¨ Implementada</t>
  </si>
  <si>
    <t>Porcentaje de avance en la implementación de la Aplicación Móvil</t>
  </si>
  <si>
    <t>(EPIA2020/ERIA2020)*100</t>
  </si>
  <si>
    <t>Archivos de la Dirección General de Informática y Comunicaciones</t>
  </si>
  <si>
    <t>Se trabajo en el plan de trabajo para dar cumplimiento a las etapas de la Aplicación Móvil las dos etapas restantes se encuentran en proceso de desarrollo.</t>
  </si>
  <si>
    <t xml:space="preserve">Coordinación General de Comunicación Social </t>
  </si>
  <si>
    <t>L.C. Micaela Gonzalez Tena</t>
  </si>
  <si>
    <t xml:space="preserve">Campañas publicitarias e informativas, trasmitidas y publicadas </t>
  </si>
  <si>
    <t>Porcentaje de campañas publicitarias e informativas sobre acciones de Gobierno</t>
  </si>
  <si>
    <t>Mide el porcentaje de campañas publicitarias e informativas  que se difunden a través de diversos medios de comunicación</t>
  </si>
  <si>
    <t>(TCD/TCP) *100</t>
  </si>
  <si>
    <t>Registro interno / Periódicos, fotografías, carpetas de las campañas difundidas</t>
  </si>
  <si>
    <t>COMPONENTE C01PV</t>
  </si>
  <si>
    <t xml:space="preserve">Porcentaje de campañas informativas en temas de  prevención de la violencia (PV) </t>
  </si>
  <si>
    <t xml:space="preserve">Mide el porcentaje de campañas que se difunden en temas de prevención de la violencia (PV), a través de diversos medios de comunicación  </t>
  </si>
  <si>
    <t>(CPVD/CPVPD) *100</t>
  </si>
  <si>
    <t>Registro interno / Fotografías, videos</t>
  </si>
  <si>
    <t>Agendas de difusión, concretadas</t>
  </si>
  <si>
    <t>Porcentaje de entrevistas en vivo en temas de interés público</t>
  </si>
  <si>
    <t xml:space="preserve">Mide el porcentaje de entrevistas en vivo  realizadas por directores generales o de área, para comunicar temas de interés público.   </t>
  </si>
  <si>
    <t xml:space="preserve">(TER /TEA)*100 </t>
  </si>
  <si>
    <t xml:space="preserve">Página oficial del Municipio de Juárez (Sala de Prensa) </t>
  </si>
  <si>
    <t>Comunicados de prensa de las acciones del Gobierno, realizados</t>
  </si>
  <si>
    <t>Porcentaje de comunicados de prensa difundidos para informar las acciones de Gobierno</t>
  </si>
  <si>
    <t>Mide el porcentaje de comunicados de prensa difundidos en la página oficial del municipio de Juárez</t>
  </si>
  <si>
    <t>(TCPD/TCPP)*100</t>
  </si>
  <si>
    <t xml:space="preserve">Se utilizan diversas fuentes de información que ayudan a la distribución de la información como son los comunicados, uso de redes sociales del municipio, así como infografías que cierran el circulo de la difusión informativa. Se solicitó a la Dirección General de Planeación y Evaluación el reajuste de metas, mediante el oficio CGCC/1722/2020 de fecha 15 de julio de 2020. </t>
  </si>
  <si>
    <t>Eventos para medios de comunicación, realizados</t>
  </si>
  <si>
    <t>Evento para medios de comunicación</t>
  </si>
  <si>
    <t xml:space="preserve">Mide el evento anual programado para diversos medios de comunicación. </t>
  </si>
  <si>
    <t>(EAP2020)</t>
  </si>
  <si>
    <t>El evento anual está programado para diversos medios de comunicación, para el cuarto trimestre del 2020.</t>
  </si>
  <si>
    <t>Campañas de comunicación para el acercamiento del Gobierno municipal con la ciudadanía en el sur oriente, implementada</t>
  </si>
  <si>
    <t xml:space="preserve">Porcentaje de campañas difundidas sobre las acciones del Gobierno Municipal en el sur oriente  </t>
  </si>
  <si>
    <t>(NCDSO/NCSOP) *100</t>
  </si>
  <si>
    <t xml:space="preserve">La Campaña Juárez Aquí, se inició en el mes de agosto 2020 / Registros internos, fotografías, listados de registro en los medios de comunicación publicada </t>
  </si>
  <si>
    <t xml:space="preserve"> Dirección General de Obras Públicas</t>
  </si>
  <si>
    <t>Ing. Francisco Rubén Camarena De la Cerda</t>
  </si>
  <si>
    <t xml:space="preserve">Seguimiento a las obras de pavimentación implementada </t>
  </si>
  <si>
    <t>Porcentaje de calles a pavimentar</t>
  </si>
  <si>
    <t>Mide el porcentaje de avance en  calles pavimentadas programadas</t>
  </si>
  <si>
    <t>(NCP/TCPP)*100</t>
  </si>
  <si>
    <t>http://www.juarez.gob.mx/transparencia/transp.fraccion.php?who=38</t>
  </si>
  <si>
    <t xml:space="preserve">Dirección de Urbanización </t>
  </si>
  <si>
    <t>Componente 02 PV</t>
  </si>
  <si>
    <t>Seguimiento en m2 a las obras de mantenimiento de vialidades (fresado y bacheo) implementadas</t>
  </si>
  <si>
    <t>Porcentaje de m² de vialidades de mantenimiento(fresado y bacheo)</t>
  </si>
  <si>
    <t>Mide el porcentaje de obras de mantenimiento de vialidades</t>
  </si>
  <si>
    <t>(NVM/TVM)*100</t>
  </si>
  <si>
    <t>https://www.youtube.com/watch?v=6_7SpwbfeiM&amp;feature=youtu.be</t>
  </si>
  <si>
    <t>La meta inicial del 2020 se ajustará hasta el cuarto trimestre debido a que se le entrego a la Dirección General de Obras Públicas una partida adicional aprobada el 22 de septiembre de 2020 en la Sesión No. 85 El porcentaje de avance para el tercer trimestre llego al 283% debido a ahorros presupuestales permitieron una mayor área de atención.</t>
  </si>
  <si>
    <t>Dirección de Urbanización</t>
  </si>
  <si>
    <t>Seguimiento a las obras del  "Programa de Bacheo Emergente" implementadas</t>
  </si>
  <si>
    <t>Porcentaje de baches atendidos programa emergente</t>
  </si>
  <si>
    <t>Mide el baches atendidos por programa emergente</t>
  </si>
  <si>
    <t>(NBA/TBP)*100</t>
  </si>
  <si>
    <t>Seguimiento en m2 a las obras de mantenimiento de vialidades  (bacheo) en zona suroriente implementadas</t>
  </si>
  <si>
    <t>Porcentaje de calles rehabilitadas</t>
  </si>
  <si>
    <t>Mide el porcentaje de avance en  calles rehabilitadas mediante solicitudes ciudadanas</t>
  </si>
  <si>
    <t>(NCR/TCPR)*100</t>
  </si>
  <si>
    <t>Seguimiento de obras para la construcción de red de agua potable, alcantarillado y revestimiento implementadas</t>
  </si>
  <si>
    <t>(NOAPYALC/TNOAPYALC)*100</t>
  </si>
  <si>
    <t xml:space="preserve">L.C. Guadalupe Elvira López Zaragoza </t>
  </si>
  <si>
    <t>Ingresos Municipales incrementados</t>
  </si>
  <si>
    <t>Variación Porcentual de ingresos municipales recaudados a través del impuesto predial.</t>
  </si>
  <si>
    <t xml:space="preserve"> De los Ingresos propios Municipales recaudados a través del impuesto predial en el 2020, este indicador mostrará la variación porcentual de los ingresos respecto a lo recaudado en 2019.</t>
  </si>
  <si>
    <t>([TIPR2020/TIPR2019] -1) *100</t>
  </si>
  <si>
    <t xml:space="preserve">Trimestral </t>
  </si>
  <si>
    <t>Publicación en el periódico de mayor circulación, del corte mensual de los ingresos y egresos de acuerdo a lo que establece el Código Municipal del Estado de chihuahua.</t>
  </si>
  <si>
    <t>Una vez que se haya cumplido el 94% de lo recaudado en 2020 se empezara a reflejar el incremento que queremos del 6.29% para este 2020 respecto al 2019.</t>
  </si>
  <si>
    <t xml:space="preserve"> Dirección de Ingresos</t>
  </si>
  <si>
    <t>Acciones para la mejora en la eficiencia hacendaria Municipal implementadas</t>
  </si>
  <si>
    <t>Porcentaje de pagos a la deuda pública, para eficientar la hacienda Municipal.</t>
  </si>
  <si>
    <t xml:space="preserve">De los pagos a la deuda pública, este indicador mostrará el porcentaje de los pagos realizados respecto a los pagos programados a la deuda pública en el ejercicio 2020. </t>
  </si>
  <si>
    <t>(NPRDP/NPPDP)*100</t>
  </si>
  <si>
    <t>Estados Financieros en resguardo de la Dirección de Contabilidad</t>
  </si>
  <si>
    <t>Los pagos a la deuda pública son mensuales</t>
  </si>
  <si>
    <t xml:space="preserve"> Dirección de Contabilidad</t>
  </si>
  <si>
    <t>Gestión predial y catastral mejorada</t>
  </si>
  <si>
    <t>Variación porcentual de los predios físicos inspeccionados para la mejora de la gestión predial y catastral</t>
  </si>
  <si>
    <t>([TPFI2020/TPFI2019]-1)*100</t>
  </si>
  <si>
    <t>Resumen de actividades del departamento de inspección de la Dirección de Catastro</t>
  </si>
  <si>
    <t>Durante los meses de julio, agosto y septiembre, se realizaron inspecciones físicas a los predios, a su vez se detectaron superficies de ampliación mediante el sistema (SAC) Sistema de Actualización Catastral.</t>
  </si>
  <si>
    <t xml:space="preserve"> Dirección de Catastro</t>
  </si>
  <si>
    <t>Gastos extraordinarios del Municipio</t>
  </si>
  <si>
    <t>Porcentaje de apoyos sociales y culturales extraordinarios del Municipio otorgados</t>
  </si>
  <si>
    <t>De los apoyos sociales y culturales otorgados a las dependencias municipales, este indicador mostrará el porcentaje de apoyos otorgados respecto a los programados en el ejercicio 2020.</t>
  </si>
  <si>
    <t>(NAO/NAP)*100</t>
  </si>
  <si>
    <t>Auxiliares contables del sistema AEFO (Analizador estructura financiera y operativa), de la Dirección de Contabilidad</t>
  </si>
  <si>
    <t>Estos apoyos sociales y culturales se otorgan a las dependencias Municipales, quienes son las encargadas de entregar a sus beneficiarios.</t>
  </si>
  <si>
    <t>Dirección de Contabilidad</t>
  </si>
  <si>
    <t>Coordinación de Redes Sociales</t>
  </si>
  <si>
    <t xml:space="preserve">Lic. Karen Aide Guevara </t>
  </si>
  <si>
    <t>Ciudadanos que reportan solicitudes a través de Redes Sociales oficiales, atendidos.</t>
  </si>
  <si>
    <t>Porcentaje de oficios de seguimiento para la atención de los reportes ciudadanos recibidos</t>
  </si>
  <si>
    <t>De todos los reportes ciudadanos recibidos, este indicador mide el porcentaje de oficios girados a dependencias involucradas para la  atención y seguimiento del reporte ciudadano.</t>
  </si>
  <si>
    <t>(OSR/OSP)*100</t>
  </si>
  <si>
    <t>( PAC ) Programa de Atención Ciudadana.</t>
  </si>
  <si>
    <t>Publicaciones generadas sobre el Municipio de Juárez a través de las redes sociales oficiales, difundidas</t>
  </si>
  <si>
    <t xml:space="preserve">Porcentaje de publicaciones con comentarios </t>
  </si>
  <si>
    <t>De todas las publicaciones generadas en redes sociales, este indicador mide el porcentaje de publicaciones con comentarios en las redes sociales.</t>
  </si>
  <si>
    <t>(TPC/TPCP)*100</t>
  </si>
  <si>
    <t xml:space="preserve">Evidencia documental electrónica                                                                    1. Documentos en internet: Sitios oficiales (Facebook y Twitter).                                </t>
  </si>
  <si>
    <t>Se cumple el objetivo en relación al número mensajes captados de parte de la ciudadanía, debido a que los datos para la formulación de objetivos son estimados, en virtud de que no pueden determinarse de manera específica la cantidad de comunicados que habrá de realizar el gobierno municipal y mucho menos las reacciones, comentarios y reportes vertidos por parte de la ciudadanía.</t>
  </si>
  <si>
    <t>Transmisiones en vivo a través de las Redes Sociales oficiales del Comité de Adquisiciones,  Arrendamientos y Servicios, alcanzada.</t>
  </si>
  <si>
    <t>Porcentaje de personas alcanzadas por licitación transmitida en vivo</t>
  </si>
  <si>
    <t xml:space="preserve"> Mide el porcentaje de personas alcanzadas por transmisión en vivo a través de la Redes Sociales. </t>
  </si>
  <si>
    <t>(NPAAL/NPPA)*100</t>
  </si>
  <si>
    <t>Transmisiones en vivo de las Sesiones de Cabildo del H. Ayuntamiento con audiencia, alcanzada.</t>
  </si>
  <si>
    <t xml:space="preserve">Porcentaje de personas alcanzadas por Sesión de Cabildo </t>
  </si>
  <si>
    <t>Mide el porcentaje de personas alcanzadas por Sesión de Cabildo del H. Ayuntamiento transmitidas en vivo.</t>
  </si>
  <si>
    <t>(NPAT/NPPAT)*100</t>
  </si>
  <si>
    <t>Campañas en temas de prevención de la violencia a través de las redes sociales, difundidas.</t>
  </si>
  <si>
    <t>Porcentaje de campañas difundidas en temas de PV</t>
  </si>
  <si>
    <t xml:space="preserve">Mide el porcentaje de campañas de prevención de la violencia difundidas en  redes sociales oficiales del municipio. </t>
  </si>
  <si>
    <t>(NCPVR/NCPVD)*100</t>
  </si>
  <si>
    <t>Lic. Tania Marisol Arias Cazares</t>
  </si>
  <si>
    <t>Otorgar apoyos económicos encaminados a cubrir un porcentaje del costo del Centro de Atención Infantil</t>
  </si>
  <si>
    <t>Porcentaje de apoyos económicos entregados</t>
  </si>
  <si>
    <t>Del total de apoyos económicos programados 2020 este indicador mostrará el porcentaje de apoyos económicos entregados</t>
  </si>
  <si>
    <t>(Apoyos Económicos Entregados/Apoyos Económicos Programados)*100</t>
  </si>
  <si>
    <t>Porcentual</t>
  </si>
  <si>
    <t>Listas de aprobados</t>
  </si>
  <si>
    <t>Bienestar Infantil</t>
  </si>
  <si>
    <t>Otorgar apoyos económicos en la zona suroriente encaminados a cubrir un porcentaje del costo del Centro de Atención Infantil</t>
  </si>
  <si>
    <t>Porcentaje de apoyos económicos entregados en la zona suroriente</t>
  </si>
  <si>
    <t>COMPONENTE 03</t>
  </si>
  <si>
    <t>Facilitar el acceso de los empleados de los CAI para la capacitación en cuidado infantil</t>
  </si>
  <si>
    <t>Porcentaje de personas capacitadas</t>
  </si>
  <si>
    <t>Del total de personas capacitadas programadas, este indicador mostrará el porcentaje de personas capacitadas</t>
  </si>
  <si>
    <t>(Personas Capacitadas/Personas Capacitadas Programadas)*100</t>
  </si>
  <si>
    <t>Constancias</t>
  </si>
  <si>
    <t>COMPONENTE 04</t>
  </si>
  <si>
    <t>Entregar materiales de construcción a personas en situación de vulnerabilidad</t>
  </si>
  <si>
    <t>Porcentaje de personas beneficiadas con las solicitudes de material atendidas</t>
  </si>
  <si>
    <t>Del total de solicitudes de material recibidas, este indicador mostrará el porcentaje de personas beneficiadas con las solicitudes de material atendidas</t>
  </si>
  <si>
    <t>(Numero de Personas beneficiadas con las solicitudes atendidas/ Número de personas beneficiadas con solicitudes programadas)*100</t>
  </si>
  <si>
    <t>Solicitudes de materiales de construcción</t>
  </si>
  <si>
    <t>Enlace Comunitario y Asistencia Social</t>
  </si>
  <si>
    <t>COMPONENTE 05</t>
  </si>
  <si>
    <t>Entregar despensas familiares a personas en situación de vulnerabilidad</t>
  </si>
  <si>
    <t>Porcentaje de despensas entregadas</t>
  </si>
  <si>
    <t>Del total de despensas programadas a entregar en el 2020, este indicador mostrará el porcentaje de despensas entregadas</t>
  </si>
  <si>
    <t>(Despensas entregadas/Despensas Programadas a Entregar)*100</t>
  </si>
  <si>
    <t>Vales de entrega de despensa</t>
  </si>
  <si>
    <t>COMPONENTE 06</t>
  </si>
  <si>
    <t>Entregar despensas familiares a personas en situación de vulnerabilidad en la zona suroriente del Municipio de Juárez</t>
  </si>
  <si>
    <t>COMPONENTE 07</t>
  </si>
  <si>
    <t>Apoyos en materia de salud brindados</t>
  </si>
  <si>
    <t>Del total de apoyos en materia de salud programados en el 2020, este indicador mostrará el porcentaje de apoyos en materia de salud brindados</t>
  </si>
  <si>
    <t>(Apoyos en materia de salud brindados/Apoyos en materia de salud programados)*100</t>
  </si>
  <si>
    <t>Registros médicos</t>
  </si>
  <si>
    <t>Desarrollo e Infraestructura</t>
  </si>
  <si>
    <t>COMPONENTE 08</t>
  </si>
  <si>
    <t>Brindar apoyos en materia de salud para personas en situación de vulnerabilidad de la zona suroriente del Municipio de Juárez</t>
  </si>
  <si>
    <t>Del total de apoyos en materia de salud programados en el 2020 en la zona suroriente, este indicador mostrará el porcentaje de apoyos en materia de salud brindados en la zona suroriente</t>
  </si>
  <si>
    <t>(Apoyos en materia de salud brindados en la zona suroriente/Apoyos en materia de salud programados en la zona suroriente)*100</t>
  </si>
  <si>
    <t>COMPONENTE 09</t>
  </si>
  <si>
    <t>Talleres de fortalecimiento emocional y prevención del bullying impartidos</t>
  </si>
  <si>
    <t>Del total de talleres de fortalecimiento emocional y prevención del bullying programados, este indicador mostrará el porcentaje de talleres impartidos</t>
  </si>
  <si>
    <t>(Talleres de fortalecimiento emocional impartidos/Talleres de fortalecimiento emocional programados)</t>
  </si>
  <si>
    <t>Listas de asistencia</t>
  </si>
  <si>
    <t>COMPONENTE 10</t>
  </si>
  <si>
    <t>Comités de vecinos generados y reestructurados</t>
  </si>
  <si>
    <t>Porcentaje de comités de vecinos generados y reestructurados</t>
  </si>
  <si>
    <t>De todos los comités existentes en el 2020, este indicador mostrará el porcentaje de comités generados y reestructurados</t>
  </si>
  <si>
    <t>(Comités de vecinos generados y reestructurados/Total de Comités de Vecinos)*100</t>
  </si>
  <si>
    <t>Actas constitutivas</t>
  </si>
  <si>
    <t>Organización Social</t>
  </si>
  <si>
    <t>COMPONENTE 11</t>
  </si>
  <si>
    <t>Comités de vecinos generados y reestructurados en la zona suroriente del Municipio de Juárez</t>
  </si>
  <si>
    <t>Porcentaje de comités de vecinos generados y reestructurados en la zona suroriente</t>
  </si>
  <si>
    <t>De todos los comités existentes en la zona suroriente en el 2020, este indicador mostrará el porcentaje de comités generados y reestructurados en la zona suroriente</t>
  </si>
  <si>
    <t>(Comités de vecinos generados y reestructurados en la zona suroriente/Total de Comités de Vecinos en la zona suroriente)*100</t>
  </si>
  <si>
    <t>COMPONENTE 12</t>
  </si>
  <si>
    <t>Regular la apertura de Centros de Atención Infantil que impacten a la población infantil</t>
  </si>
  <si>
    <t>Porcentaje de Centros de Atención Infantil regulados</t>
  </si>
  <si>
    <t>Del total de CAI, este indicador mostrará el porcentaje de CAI regulados</t>
  </si>
  <si>
    <t>(Centros de Atención Infantil regulados/Total de Centros de Atención Infantil)*100</t>
  </si>
  <si>
    <t>Registros de Bienestar Infantil</t>
  </si>
  <si>
    <t>Atención a grupos vulnerables realizadas</t>
  </si>
  <si>
    <t>Porcentaje de apoyos a personas de grupos vulnerables brindados</t>
  </si>
  <si>
    <t>De los apoyos a grupos vulnerables programados, este indicador mostrará el porcentaje de apoyos a grupos vulnerables brindados</t>
  </si>
  <si>
    <t>(Apoyos a grupos vulnerables brindados/Apoyos a grupos vulnerables programados)*100</t>
  </si>
  <si>
    <t>Registros de  Desarrollo e Infraestructura</t>
  </si>
  <si>
    <t>COMPONENTE 14</t>
  </si>
  <si>
    <t>Inserción laboral de personas con discapacidad</t>
  </si>
  <si>
    <t>Porcentaje de contrataciones de personas con discapacidad</t>
  </si>
  <si>
    <t>Del total de personas con discapacidad entrevistadas en 2020, este indicador mostrará el porcentaje de personas con discapacidad contratadas</t>
  </si>
  <si>
    <t>(Personas con discapacidad contratadas/Personas con discapacidad entrevistadas)*100</t>
  </si>
  <si>
    <t>Registros de Desarrollo e Infraestructura</t>
  </si>
  <si>
    <t>Debido a la contingencia sanitaria por el COVID-19, en el primer semestre del año 2020, no se registraron contrataciones de personas con discapacidad, se espera continuar con entrevistas y formación de expedientes en cuanto se reanuden actividades normales.</t>
  </si>
  <si>
    <t>COMPONENTE 15</t>
  </si>
  <si>
    <t>Documentos de logística generados</t>
  </si>
  <si>
    <t>Porcentaje de documentos de logística generados</t>
  </si>
  <si>
    <t>Del total de documentos de logística programados en 2020, este indicador mostrará el porcentaje de documentos de logística generados</t>
  </si>
  <si>
    <t>Registros de Estadística y Planeación Social</t>
  </si>
  <si>
    <t>Estadística y Planeación  Social</t>
  </si>
  <si>
    <t>Lic. Selma Macías Sáenz</t>
  </si>
  <si>
    <t>"Programa de aparatos funcionales" para personas con discapacidad implementado</t>
  </si>
  <si>
    <t xml:space="preserve">Porcentaje de  personas con discapacidad beneficiadas con la entrega de aparatos funcionales u  ortopédicos </t>
  </si>
  <si>
    <t>Este indicador mide el número de personas con discapacidad beneficiadas con la entrega  aparatos funcionales u ortopédicos con respecto al total de aparatos funcionales u ortopédicos programados para entrega durante el año 2020</t>
  </si>
  <si>
    <t>(ASO/ASP) *100</t>
  </si>
  <si>
    <t>Documentos de trabajo generados y capturados en base de datos de padrón de beneficiarios.</t>
  </si>
  <si>
    <t>Debido a la contingencia COVID 19 no se muestra avance esperado en este indicador en la medida de lo posible se ha logrado entregar 324 aparatos y apoyos funcionales,  siendo 168 mujeres y 138 hombres a septiembre 2020.</t>
  </si>
  <si>
    <t>Servicios en la "Unidad Básica de Rehabilitación" para personas con discapacidad otorgados</t>
  </si>
  <si>
    <t>Porcentaje de personas beneficiadas con servicios de terapia en la Unidad Básica de  Rehabilitación</t>
  </si>
  <si>
    <t>Este indicador mide el porcentaje de avance de personas beneficiadas con servicios de terapia de lenguaje y física que ofrece la Unidad Básica de Rehabilitación realizadas durante el año 2020</t>
  </si>
  <si>
    <t xml:space="preserve">(NPBTLF/ TPTLFP)* 100 </t>
  </si>
  <si>
    <t xml:space="preserve">A pesar de la contingencia COVID-19, el personal de la Unidad Básica de Rehabilitación continúa  trabajando brindando los servicios de terapia de lenguaje y terapia física beneficiando al mes de septiembre de 2020 a 67 mujeres y 108 hombres. </t>
  </si>
  <si>
    <t xml:space="preserve"> "Programas de apoyos sociales y Alimentarios" para personas en situación de vulnerabilidad otorgados</t>
  </si>
  <si>
    <t>Porcentaje de personas beneficiadas con programas de apoyos sociales y alimentarios</t>
  </si>
  <si>
    <t>Este indicador mide porcentaje de avance del número de personas beneficiadas con programas de apoyos sociales y alimenticios durante el año 2020</t>
  </si>
  <si>
    <t xml:space="preserve">(NPBPASA/TPPASAP)*100 </t>
  </si>
  <si>
    <t>Debido a la contingencia COVID 19 se ha incrementado el padrón de beneficiarios de los programas alimenticios.</t>
  </si>
  <si>
    <t xml:space="preserve"> "Programa de Comedores Comunitarios" para personas en situación de vulnerabilidad implementado</t>
  </si>
  <si>
    <t>Porcentaje de personas beneficiadas con programas de comedores comunitarios</t>
  </si>
  <si>
    <t>Este indicador mide el porcentaje de avance de personas en situación de vulnerabilidad beneficiadas con programas de comedores comunitarios  durante el año 2020</t>
  </si>
  <si>
    <t xml:space="preserve">(NPBPCC/TPPCCP)*100 </t>
  </si>
  <si>
    <t>Los medios de verificación son por unidad, son una proyección no son físicos, estos beneficiarios pueden ser frecuentes bimestralmente</t>
  </si>
  <si>
    <t>Atenciones integrales para los  "Consejos de Adultos Mayores" realizadas</t>
  </si>
  <si>
    <t>Porcentaje de personas adultas mayores beneficiarios con atenciones integrales</t>
  </si>
  <si>
    <t>Este indicador mide el porcentaje de avance de personas adultas mayores beneficiadas con atenciones integrales como: visitas del personal de gerontología a los consejos de adultos mayores para la realización de diversas actividades como: activación física, manualidades, pláticas de salud, Programa alimentario, etc.  durante el año 2020.</t>
  </si>
  <si>
    <t>NPAMB</t>
  </si>
  <si>
    <t>Padrón constante de beneficiarios</t>
  </si>
  <si>
    <t>Servicios en las Unidades Médicas Móviles (Pediátrica, Geriátrica, Cabecitas limpias) para personas en situación de vulnerabilidad otorgados</t>
  </si>
  <si>
    <t>Porcentaje de personas beneficiadas con servicios otorgados en las Unidades Médicas Móviles</t>
  </si>
  <si>
    <t>Este indicador mide porcentaje de avance de personas beneficiadas con servicios otorgados en las Unidades Médicas Móviles (Pediátrica, Geriátrica, Cabecitas limpias) durante el año 2020</t>
  </si>
  <si>
    <t xml:space="preserve">(NPBUMM/TPUMMP)*100 </t>
  </si>
  <si>
    <t>Debido a la contingencia COVID 19 no se muestra avance esperado en ente indicador, esperamos reanudar el servicio de las Unidades Médicas Móviles en cuanto  DIF Juárez lo autorice.</t>
  </si>
  <si>
    <t xml:space="preserve"> Atenciones integrales en el " Albergue Granja Hogar" para niñas y niños menores de 6 años realizadas</t>
  </si>
  <si>
    <t>Porcentaje de niñas y niños beneficiados con atenciones integrales en el " Albergue Granja Hogar"</t>
  </si>
  <si>
    <t>Este indicador mide porcentaje de avance de niñas y niños menores de 6 años beneficiados con atenciones integrales en el " Albergue Granja Hogar" durante el año 2020</t>
  </si>
  <si>
    <t xml:space="preserve">(NNNBAAGH/TNNAAGHP)* 100 </t>
  </si>
  <si>
    <t xml:space="preserve">Debido a la contingencia COVID 19, no se muestra el avance esperado en ente indicador ya que como medida de contención se limitó a DIF Estatal nuevos ingresos, para evitar contagios.   </t>
  </si>
  <si>
    <t>Atenciones integrales en el "Albergue México mi Hogar" para adolescentes migrantes realizadas</t>
  </si>
  <si>
    <t>Porcentaje de niñas, niños y adolescentes migrantes beneficiados con atenciones integrales en el " Albergue México mi Hogar"</t>
  </si>
  <si>
    <t>Este indicador mide porcentaje de avance de niñas, niños y adolescentes migrantes beneficiados con atenciones integrales en el " Albergue México mi Hogar" durante el año 2020</t>
  </si>
  <si>
    <t xml:space="preserve">(NNNBAAMMH/TNNAAMMHP)* 100 </t>
  </si>
  <si>
    <t>Debido a la contingencia COVID-19, no se muestra el avance esperado en este indicador ya que como medida de contención se limitó a DIF Estatal e Instituto Nacional de Migración los nuevos ingresos, para evitar contagios.  .</t>
  </si>
  <si>
    <t>Acciones integrales en el Centro de Psicología y Fortalecimiento Familiar para personas en situación de vulnerabilidad realizadas</t>
  </si>
  <si>
    <t>Porcentaje de personas beneficiadas con Acciones integrales en el Centro de Psicología Integral y Fortalecimiento Familiar</t>
  </si>
  <si>
    <t>Este indicador mide porcentaje de avance de personas beneficiadas con  Acciones integrales en el Centro de Psicología Integral y Fortalecimiento Familiar durante el año 2020</t>
  </si>
  <si>
    <t>(NPBACPIFF/TPCPIFFP)* 100</t>
  </si>
  <si>
    <t>Debido a la contingencia COVID 19 no se muestra el avance esperado en ente indicador, las actividades presenciales en materia psicológica serán reanudadas en cuanto Gobierno Municipal y DIF Juárez lo autoricen.</t>
  </si>
  <si>
    <t>COMPONENTE C10 (PV)</t>
  </si>
  <si>
    <t>Acciones para la prevención del abuso sexual y de embarazos en la adolescencia  a través del "Programa Armando Familias Plenas" dirigidos a padres de familia realizadas</t>
  </si>
  <si>
    <t>Porcentaje de personas que asisten a los talleres del programa “armando Familias Plenas”</t>
  </si>
  <si>
    <t>Mide la fracción de avance en la asistencia a los talleres</t>
  </si>
  <si>
    <t>(NPATPAFP/PPATPAFP)*100</t>
  </si>
  <si>
    <t>COMPONENTE C11 (PV)</t>
  </si>
  <si>
    <t xml:space="preserve">Acciones realizadas para la prevención de las violencias contra niñas, niños y adolescentes en CAMEF </t>
  </si>
  <si>
    <t xml:space="preserve">Porcentaje de niñas, niños y adolescentes que asisten a eventos, talleres y capacitaciones enfocados a la prevención de las violencias   </t>
  </si>
  <si>
    <t xml:space="preserve">Mide la fracción de avance en la asistencia a eventos, talleres y capacitaciones enfocados a la prevención de las violencias   </t>
  </si>
  <si>
    <t xml:space="preserve">(NNNAAETCEPV/PPAETCEPV)*100 </t>
  </si>
  <si>
    <t xml:space="preserve">Listas de asistencias y Padrón Único de Personas Beneficiarias </t>
  </si>
  <si>
    <t xml:space="preserve">Al tercer trimestre del 2020 se ha logrado que 908 personas asistan a eventos, talleres y capacitaciones enfocados a la prevención de las violencias. Dando seguimiento al mes de septiembre a 511 mujeres y 397 hombres.  </t>
  </si>
  <si>
    <t>COMPONENTE C12 (PV)</t>
  </si>
  <si>
    <t>Acciones  para promover la salud mental, la convivencia escolar sana y la prevención de la violencia del "Programa Intervención psicosocial" con acciones ente en escuelas realizadas. CPIFF</t>
  </si>
  <si>
    <t>Porcentaje de personas que asisten a los talleres del “Programa de intervención psicosocial en escuelas”</t>
  </si>
  <si>
    <t>(NPATPIPE/PPATPIPE)*100</t>
  </si>
  <si>
    <t>Debido a la contingencia COVID-19 no se muestra el avance esperado en este indicador, las actividades en materia psicológica de manera presencial serán reanudadas en cuanto Gobierno Municipal y DIF Juárez lo autoricen.</t>
  </si>
  <si>
    <t>COMPONENTE C13 (PV)</t>
  </si>
  <si>
    <t>Intervenciones en el Centro de Seguimiento y Monitoreo de Niñas, Niños y Adolescentes de Circuito que se encuentran en situación de riesgo realizadas</t>
  </si>
  <si>
    <t>Porcentaje de NNA canalizados al Centro de Seguimiento y Monitoreo de Niñas, Niños y Adolescentes de Circuito que se encuentran en situación de riesgo</t>
  </si>
  <si>
    <t xml:space="preserve">Mide la fracción de avance en las canalizaciones de niñas, niños y adolescentes </t>
  </si>
  <si>
    <t>(NNNACCSMNNACESR/PPCCSMNNACESR)*100</t>
  </si>
  <si>
    <t>Debido a la contingencia COVID-19 no se muestra el avance esperado en este indicador, además se notifica que hubo cambios de presupuesto de Gobierno Federal que afectan este indicador.</t>
  </si>
  <si>
    <t>COMPONENTE C14 (PV)</t>
  </si>
  <si>
    <t>"Programa Atención a Niñas, Niños y Adolescentes
Trabajadores y en Situación de Calle" implementado</t>
  </si>
  <si>
    <t>Porcentaje de atención a niñas, niños y adolescentes trabajadores y en situación de calle</t>
  </si>
  <si>
    <t xml:space="preserve">Mide la fracción de avance en la atención a niñas, niños y adolescentes trabajadores y en situación de calle </t>
  </si>
  <si>
    <t>(NNNATSCA/PPPANNATSC)*100</t>
  </si>
  <si>
    <t>En el "Programa Atención a Niñas, Niños y Adolescentes Trabajadores y en Situación de Calle" se ha dado seguimiento a 64 mujeres y 89 hombres.</t>
  </si>
  <si>
    <t>COMPONENTE C15</t>
  </si>
  <si>
    <t>Eventos masivos de Recreación y Cultura realizados</t>
  </si>
  <si>
    <t>Porcentaje de avance de cumplimiento de eventos masivos organizados por la Coordinación de Recreación y Cultura</t>
  </si>
  <si>
    <t>Mide el porcentaje de avance de cumplimiento de eventos masivos  organizados por la Coordinación de Recreación y Cultura durante 2020</t>
  </si>
  <si>
    <t>(EMR2020/EMP2020)*100</t>
  </si>
  <si>
    <t>Al no ser posible llevar a cabo  eventos masivos  a causa de la contingencia COVID-19 se realizaron eventos a través de redes sociales en tiempo real  (Facebook) . Todos los obsequios fueron entregados en sus domicilios para evitar contagios.</t>
  </si>
  <si>
    <t>Acciones  para proporcionar a los habitantes del municipio de Juárez, albercas y áreas verdes que promuevan el recreo, la convivencia y el esparcimiento realizadas</t>
  </si>
  <si>
    <t>Porcentaje de acciones de mantenimiento en pasto, arbolado y albercas DIF</t>
  </si>
  <si>
    <t>Mide el porcentaje de avance de cumplimiento de acciones de mantenimiento en pasto, arbolado y albercas en el PARQUE DIF y AQUADIF durante 2020</t>
  </si>
  <si>
    <t>(AMR2020/AMP2020)*100</t>
  </si>
  <si>
    <t>Se cumple de acuerdo a la calendarización de metas.</t>
  </si>
  <si>
    <t>COMPONENTE C17</t>
  </si>
  <si>
    <t>Acciones de Administración de recurso humano, material y para asegurar el derecho de acceso a la  información en portales de transparencia publicadas</t>
  </si>
  <si>
    <t>Porcentaje de acciones para la Publicación trimestral de  obligaciones en materia de Transparencia.</t>
  </si>
  <si>
    <t>Mide el porcentaje de avance de cumplimiento de acciones para la Publicación trimestral de  obligaciones en materia de Transparencia durante 2020</t>
  </si>
  <si>
    <t>(APR2020/APP2020)*100</t>
  </si>
  <si>
    <t>Rogelio Casillas Mariles</t>
  </si>
  <si>
    <t>Resumen Narrativo</t>
  </si>
  <si>
    <t>Nombre del Indicador</t>
  </si>
  <si>
    <t>Unidad de Medida</t>
  </si>
  <si>
    <t>Área Responsable</t>
  </si>
  <si>
    <t>Programa para el Desarrollo Empresarial de la Mujer (PRODEM) implementado</t>
  </si>
  <si>
    <t>Porcentaje de empresas creadas por mujeres</t>
  </si>
  <si>
    <t>Mide el porcentaje de empresas que crean mujeres a partir del Programa para el Desarrollo Empresarial de la Mujer en 2020</t>
  </si>
  <si>
    <t>(EPCMP2020/ ECM2020) *100</t>
  </si>
  <si>
    <t>N/A</t>
  </si>
  <si>
    <t>Reporte mensual y evidencia fotográfica</t>
  </si>
  <si>
    <t>No se ha logrado hacer la licitación del Programa  para el Desarrollo Empresarial de  la Mujer</t>
  </si>
  <si>
    <t>Acciones para el desarrollo integral implementadas</t>
  </si>
  <si>
    <t>Porcentaje de talleres, capacitaciones y visorias en 2020</t>
  </si>
  <si>
    <t>Mide el porcentaje de acciones para el desarrollo integral, que consiste en talleres, capacitaciones y visorias durante el año 2020.</t>
  </si>
  <si>
    <t>(ADIP2020 / ADIR2020) *100</t>
  </si>
  <si>
    <t xml:space="preserve">Reporte mensual </t>
  </si>
  <si>
    <t>Programa de Médico a tu puerta implementado</t>
  </si>
  <si>
    <t>Porcentaje de beneficiarios en 2020</t>
  </si>
  <si>
    <t>Mide el porcentaje de beneficiarios del Programa Médico a tu Puerta del año 2020.</t>
  </si>
  <si>
    <t>(BEPMP2020 / BRPMP2020) *100</t>
  </si>
  <si>
    <t>Acciones encaminadas a la salud implementadas</t>
  </si>
  <si>
    <t>Porcentaje de cumplimiento de acciones en materia de salud</t>
  </si>
  <si>
    <t>Mide el porcentaje de cumplimiento de las acciones programadas en materia de salud durante 2020</t>
  </si>
  <si>
    <t>(AMSP2020/AMSR2020)*100</t>
  </si>
  <si>
    <t>Reporte mensual de la coordinación</t>
  </si>
  <si>
    <t>Programa Contra la Desnutrición y Obesidad implementado</t>
  </si>
  <si>
    <t>Porcentaje de porciones de suplementos alimenticios en 2020</t>
  </si>
  <si>
    <t>Mide el porcentaje de porciones de suplementos alimenticios entregadas en el Programa Contra la Desnutrición y Obesidad en 2020.</t>
  </si>
  <si>
    <t>(PSAPE2020 / PSAE2020) *100</t>
  </si>
  <si>
    <t>Reporte mensual</t>
  </si>
  <si>
    <t>Acciones para difusión y mantenimiento de los Centros Comunitarios implementadas</t>
  </si>
  <si>
    <t>Mide el porcentaje de cumplimiento de las acciones de mantenimiento de los Centros Comunitarios durante 2020</t>
  </si>
  <si>
    <t>(AMCCP2020/AMCCR2020)*100</t>
  </si>
  <si>
    <t xml:space="preserve">Bitácoras de la dirección. </t>
  </si>
  <si>
    <t xml:space="preserve">Lic. Jesús Elías Chacón Pérez </t>
  </si>
  <si>
    <t>Licencias de funcionamiento y/o de uso de suelo a través del Sistema de Apertura Rápido de Empresas (SARE) tramitadas</t>
  </si>
  <si>
    <t xml:space="preserve">Porcentaje de licencias de funcionamiento y/o uso de suelo </t>
  </si>
  <si>
    <t>Mide el porcentaje de licencias de funcionamiento y/o uso de suelo a través del Sistema de Apertura Rápida de Empresas en 2020</t>
  </si>
  <si>
    <t>(LFUSP2020 /LFUSE2020)*100</t>
  </si>
  <si>
    <t>NA</t>
  </si>
  <si>
    <t>Archivos de la Dirección General de Desarrollo Económico</t>
  </si>
  <si>
    <t>Vinculaciones establecidas con estado y federación para programas de financiamiento</t>
  </si>
  <si>
    <t>Porcentaje de vinculaciones con estado y federación</t>
  </si>
  <si>
    <t>Mide el porcentaje de vinculaciones con estado y federación en materia de financiamiento en 2020</t>
  </si>
  <si>
    <t>(VEFP2020 /VEFR2020)*100</t>
  </si>
  <si>
    <t>Organismos gubernamentales, empresariales y académicos vinculados</t>
  </si>
  <si>
    <t>Porcentaje de acuerdos de colaboración y participación</t>
  </si>
  <si>
    <t>(ACPP2020 /ACPR2020)*100</t>
  </si>
  <si>
    <t>Componente 04</t>
  </si>
  <si>
    <t>Eventos de promoción industrial  apoyados</t>
  </si>
  <si>
    <t>Porcentaje de eventos de promoción industrial</t>
  </si>
  <si>
    <t>Mide el porcentaje de eventos de promoción industrial apoyados en 2020</t>
  </si>
  <si>
    <t>(EPIP2020 /EPIA2020)*100</t>
  </si>
  <si>
    <t xml:space="preserve">Se pospusieron las actividades y eventos propios y en coparticipación con organismos e instituciones derivado de la crisis sanitaria. </t>
  </si>
  <si>
    <t>Eventos y programas en materia de turismo realizados</t>
  </si>
  <si>
    <t>Porcentaje de eventos y programas de turismo</t>
  </si>
  <si>
    <t>Mide el porcentaje de eventos y programas en materia de turismo realizados en 2020</t>
  </si>
  <si>
    <t>(EPTP2020 /EPTR2020)*100</t>
  </si>
  <si>
    <t>Se pospusieron las actividades y eventos en coparticipación con organismos e instituciones por cuestión de COVID-19</t>
  </si>
  <si>
    <t>Componente 06PV</t>
  </si>
  <si>
    <t>Ferias de empleo temáticas organizadas y vinculadas</t>
  </si>
  <si>
    <t>Promedio de empresas con personal contratado por feria de empleo en 2020</t>
  </si>
  <si>
    <t>Mide el promedio de empresas con personal contratado por feria de empleo en 2020</t>
  </si>
  <si>
    <t>EPC2020 / FER2020</t>
  </si>
  <si>
    <t>Reporte de contratación por parte de las empresas invitadas</t>
  </si>
  <si>
    <t>Vinculación con Clústers en la ciudad y eventos realizados en conjunto</t>
  </si>
  <si>
    <t>Porcentaje de eventos realizados con clústeres</t>
  </si>
  <si>
    <t>Mide el porcentaje de eventos eventos realizados con diversos clústeres en la ciudad</t>
  </si>
  <si>
    <t>(ECP2020 / ECR2020)*100</t>
  </si>
  <si>
    <t>Eventos de "Micro, pequeñas y medianas empresas" e "Innovación y emprendimiento" realizados</t>
  </si>
  <si>
    <t>Porcentaje de eventos para el desarrollo económico</t>
  </si>
  <si>
    <t>Mide el porcentaje de eventos realizados de "Micro, pequeñas y medianas empresas" e "Innovación y emprendimiento" en 2020</t>
  </si>
  <si>
    <t>(EDEP2020 / EDER2020)*100</t>
  </si>
  <si>
    <t>C. Darío Fortes Montes</t>
  </si>
  <si>
    <t xml:space="preserve"> Estaciones de medición de la calidad del aire realizadas</t>
  </si>
  <si>
    <t>Porcentaje de mediciones a la calidad del aire</t>
  </si>
  <si>
    <t>Mide el porcentaje de mediciones del aire realizadas durante 2020</t>
  </si>
  <si>
    <t>(MCAP2020 /MCAR2020)*100</t>
  </si>
  <si>
    <t>Archivos de la dirección de ecología</t>
  </si>
  <si>
    <t>Verificaciones vehiculares realizadas</t>
  </si>
  <si>
    <t xml:space="preserve">Porcentaje de verificaciones vehiculares </t>
  </si>
  <si>
    <t>Mide el porcentaje de verificaciones vehiculares realizadas durante 2020</t>
  </si>
  <si>
    <t>(VVP2020 / VVR2020)*100</t>
  </si>
  <si>
    <t>Recolección de llantas de desecho realizadas</t>
  </si>
  <si>
    <t>Porcentaje de llantas recolectadas</t>
  </si>
  <si>
    <t>Mide el porcentaje de llantas recolectadas durante 2020</t>
  </si>
  <si>
    <t>(LER2020 / LR2020)*100</t>
  </si>
  <si>
    <t>Dictámenes y denuncias ciudadanas atendidos</t>
  </si>
  <si>
    <t>Porcentaje de dictámenes y denuncias</t>
  </si>
  <si>
    <t>Mide el porcentaje atención de dictámenes y denuncias durante 2020</t>
  </si>
  <si>
    <t>(ADDE2020 / ADDR2020)*100</t>
  </si>
  <si>
    <t>Feria ambiental con actividades en torno a la educación ambiental realizada</t>
  </si>
  <si>
    <t>Porcentaje de toneladas de basura</t>
  </si>
  <si>
    <t>Mide el porcentaje de toneladas de basura recolectadas durante Feria Ambiental en 2020</t>
  </si>
  <si>
    <t>(TBE2020 / TBR2020)*100</t>
  </si>
  <si>
    <t>Por motivo de la contingencia no se han realizado ferias ambientales</t>
  </si>
  <si>
    <t xml:space="preserve"> "Programa de restaurantes y comercios ecológicos” implementado</t>
  </si>
  <si>
    <t>Porcentaje de acciones con comercios, empresas y restaurantes</t>
  </si>
  <si>
    <t>Mide el porcentaje de comercios, empresas y restaurantes beneficiarios de las acciones en el "Programa de restaurantes y comercios ecológicos"</t>
  </si>
  <si>
    <t>(CERP2020 / CERB2020)*100</t>
  </si>
  <si>
    <t xml:space="preserve"> "Programa de separación de basura" implementado</t>
  </si>
  <si>
    <t>Porcentaje de acciones del programa separación de basura</t>
  </si>
  <si>
    <t>Mide el porcentaje de acciones realizadas en el "Programa de separación de basura" en 2020, que consiste en colocación de contenedores y realización de supervisiones a los mismos.</t>
  </si>
  <si>
    <t>(APSBP2020 / APSBR2020)*100</t>
  </si>
  <si>
    <t xml:space="preserve"> Programa "El veterinario en tu colonia" implementado</t>
  </si>
  <si>
    <t>Porcentaje de acciones del programa "Veterinario en tu colonia" en 2020</t>
  </si>
  <si>
    <t>Mide el porcentaje de acciones realizadas del programa "Veterinario en tu colonia" en 2020, que consiste en aplicación de vacunas, desparasitaciones y consultas; además de pláticas de ecología y reubicación de abejas.</t>
  </si>
  <si>
    <t>(APVCP2020 / APVCR2020) *100</t>
  </si>
  <si>
    <t>Por motivo de la contingencia no se han realizado acciones del programa Veterinario en tu Colonia</t>
  </si>
  <si>
    <t>Programa "Ponte las pilas" implementado</t>
  </si>
  <si>
    <t>Implementación del programa "Ponte las pilas"</t>
  </si>
  <si>
    <t>Mide la implementación del programa "Ponte las pilas" durante el 2020</t>
  </si>
  <si>
    <t>IPPP</t>
  </si>
  <si>
    <t>Se esta revisando el convenio para su renovación anual y se esta gestionando 46 contenedores para centros comunitarios</t>
  </si>
  <si>
    <t>Atenciones a animales en el Centro de Rescate  y Adopción de Mascotas del Municipio realizados</t>
  </si>
  <si>
    <t xml:space="preserve">Porcentaje de atenciones a animales </t>
  </si>
  <si>
    <t>Mide el porcentaje de atenciones a animales en los Centros de Rescate y Adopción; dichas atenciones consisten en tratamientos, esterilizaciones y consultas, durante 2020.</t>
  </si>
  <si>
    <t>(AAE2020 / AAR2020) *100</t>
  </si>
  <si>
    <t>Educación ambiental implementada</t>
  </si>
  <si>
    <t>Porcentaje de pláticas en materia de educación ambiental</t>
  </si>
  <si>
    <t>Mide el porcentaje de visitas a centros educativos, trabajo y comunitarios para pláticas en materia de educación ambiental durante 2020</t>
  </si>
  <si>
    <t>(PEAP2020 / PEAR2020)*100</t>
  </si>
  <si>
    <t>Coordinación General de Seguridad Vial</t>
  </si>
  <si>
    <t>Cursos en temas de seguridad vial a diversas instituciones educativas y de ámbito laboral, implementadas</t>
  </si>
  <si>
    <t>Porcentaje de personas informadas en temas de seguridad vial</t>
  </si>
  <si>
    <t>De todos los cursos que se imparten en temas de seguridad vial,  este indicador mide el porcentaje de personas informadas.</t>
  </si>
  <si>
    <t>(NPI/NPP)*100</t>
  </si>
  <si>
    <t>Formatos de registro de control interno</t>
  </si>
  <si>
    <t xml:space="preserve">Dirección Operativa de Seguridad Vial </t>
  </si>
  <si>
    <t xml:space="preserve">COMPONENTE C02 </t>
  </si>
  <si>
    <t>Campaña de difusión en temas  de seguridad vial implementados</t>
  </si>
  <si>
    <t>Porcentaje de acciones de difusión por campaña de seguridad vial</t>
  </si>
  <si>
    <t xml:space="preserve">Mide el porcentaje de acciones de difusión  que se implementan por campaña, en temas de seguridad vial </t>
  </si>
  <si>
    <t>(ADCR/ADCP)*100</t>
  </si>
  <si>
    <t>Formato de registro interno/ fotografías</t>
  </si>
  <si>
    <t>Dirección Operativa de Seguridad Vial</t>
  </si>
  <si>
    <t xml:space="preserve">Instalación y mantenimiento de la señalética vertical </t>
  </si>
  <si>
    <t>Variación porcentual de la señalética vertical instalada</t>
  </si>
  <si>
    <t>Mide la variación porcentual de señalética vertical instalada en 2020 con respecto al 2019</t>
  </si>
  <si>
    <t>([TSVi2020/TSVi2019] -1) *100</t>
  </si>
  <si>
    <t>Variación Porcentual</t>
  </si>
  <si>
    <t>Base de datos interna</t>
  </si>
  <si>
    <t>Dirección de Control de Tráfico</t>
  </si>
  <si>
    <t xml:space="preserve">Instalación y mantenimiento de la señalética horizontal </t>
  </si>
  <si>
    <t xml:space="preserve">Porcentaje de mantenimiento en diversas vías de circulación del municipio    </t>
  </si>
  <si>
    <t>Este indicador medirá el porcentaje  de metros lineales de pintura instalada y/o mantenimiento en las vías de circulación.</t>
  </si>
  <si>
    <t xml:space="preserve">(MLPI/ MLPP) *100 </t>
  </si>
  <si>
    <t>Fotografías, formatos y solicitudes</t>
  </si>
  <si>
    <t>Elementos capacitados en temas relacionados a la función desempeñada por el elemento vial implementadas</t>
  </si>
  <si>
    <t xml:space="preserve">Porcentaje de elementos de seguridad vial capacitados </t>
  </si>
  <si>
    <t xml:space="preserve">Del total de elementos existentes en el  estado de fuerza, este indicador mide el total de elementos capacitados </t>
  </si>
  <si>
    <t>(TEC/TEEF)*100</t>
  </si>
  <si>
    <t>Listas de registro / fotografías, constancias</t>
  </si>
  <si>
    <t xml:space="preserve">Programas operativos enfocados a disminuir accidentes viales ocasionados por conductores de alto riesgo, implementados </t>
  </si>
  <si>
    <t xml:space="preserve">Porcentaje de acciones por operativo preventivo </t>
  </si>
  <si>
    <t>Este indicador mide el porcentaje de acciones implementadas por operativo para la prevención de accidentes viales</t>
  </si>
  <si>
    <t>(AOPR/AOPP)*100</t>
  </si>
  <si>
    <t>Fotografías, bitácora interna de los operativos realizados</t>
  </si>
  <si>
    <t>Permisos vehiculares para circular sin placas entregados</t>
  </si>
  <si>
    <t xml:space="preserve">Porcentaje de permisos vehiculares para circular sin placas </t>
  </si>
  <si>
    <t>Del total de permisos que se solicitan, este indicador mide el porcentaje de permisos vehiculares para circular sin placas entregados</t>
  </si>
  <si>
    <t>(PVE/PVP)*100</t>
  </si>
  <si>
    <t>Documentos de control interno / Carpetas de folios</t>
  </si>
  <si>
    <t xml:space="preserve">Coordinación General de Seguridad Vial </t>
  </si>
  <si>
    <t xml:space="preserve">Unidades oficiales revisadas </t>
  </si>
  <si>
    <t xml:space="preserve">Porcentaje de unidades oficiales  revisadas </t>
  </si>
  <si>
    <t xml:space="preserve">Mide el porcentaje de unidades revisadas, respecto al total de unidades existentes </t>
  </si>
  <si>
    <t>(UOR/UOE)*100</t>
  </si>
  <si>
    <t>Documentos de control interno</t>
  </si>
  <si>
    <t>COMPONENTE C09PV</t>
  </si>
  <si>
    <t xml:space="preserve">Infractores viales detenidos </t>
  </si>
  <si>
    <t xml:space="preserve">Porcentaje de acciones operativas realizadas por los elementos de seguridad vial </t>
  </si>
  <si>
    <t>Eficiencia / Eficacia</t>
  </si>
  <si>
    <t>Mide el porcentaje de acciones operativas llevadas a cabo mediante la portación de herramientas modernas para que los elementos de seguridad vial desempeñen con transparencia sus funciones.</t>
  </si>
  <si>
    <t>(AOMHMR/AOMHMP) *100</t>
  </si>
  <si>
    <t xml:space="preserve">Bitácora de registro / Boletas generadas   </t>
  </si>
  <si>
    <t xml:space="preserve">Vigilancia en las escuelas vulnerables para evitar accidentes y congestiones viales, realizadas </t>
  </si>
  <si>
    <t xml:space="preserve">Porcentaje de escuelas beneficiadas para la prevención de accidentes viales </t>
  </si>
  <si>
    <t>Mide el porcentaje de escuelas que se benefician con la impartición de cursos para la prevención de accidentes viales.</t>
  </si>
  <si>
    <t>(TEB/TEPB)*100</t>
  </si>
  <si>
    <t>Formato único de solicitud, fotos, y listas de registro</t>
  </si>
  <si>
    <t>Fuerza Policial, Incrementada.</t>
  </si>
  <si>
    <t xml:space="preserve">Porcentaje de cadetes que aprobaron el curso de formación inicial. </t>
  </si>
  <si>
    <t xml:space="preserve">De todos los cadetes inscritos a la academia de policía, este indicador mide el porcentaje de cadetes que aprobaron el curso de Formación Inicial </t>
  </si>
  <si>
    <t>(NCACFI /NCIAP) * 100</t>
  </si>
  <si>
    <t>Convocatoria publicada en distintos medios de comunicación.  http://www.juarez.gob.mx/eventos_convocatorias/201/campana-de-reclutamiento-de-policia-municipal/</t>
  </si>
  <si>
    <t>Se tiene programado un avance para el cuarto trimestre 2020</t>
  </si>
  <si>
    <t>Dirección de Academia</t>
  </si>
  <si>
    <t xml:space="preserve">COMPONENTE C02PV </t>
  </si>
  <si>
    <t>Acciones de prevención social de la violencia y delincuencia con participación ciudadana, realizadas.</t>
  </si>
  <si>
    <t>Porcentaje de acciones de prevención social de violencia y delincuencia 2020</t>
  </si>
  <si>
    <t xml:space="preserve">Eficiencia / Eficacia </t>
  </si>
  <si>
    <t>Mide el porcentaje de acciones con participación ciudadana  para la  prevención social de la violencia y delincuencia en 2020</t>
  </si>
  <si>
    <t>(APSVDR/ APSVDP) * 100</t>
  </si>
  <si>
    <t>Dirección de Prevención Social</t>
  </si>
  <si>
    <t>Atenciones integrales de la Unidad Especializada en Violencia Doméstica (UNEVID) a las víctimas de violencia intrafamiliar, realizadas</t>
  </si>
  <si>
    <t xml:space="preserve">Porcentaje de atenciones integrales a víctimas de violencia intrafamiliar. </t>
  </si>
  <si>
    <t xml:space="preserve">Mide el porcentaje de atenciones integrales a víctimas de violencia familiar que proporciona la UNEVID </t>
  </si>
  <si>
    <t>(NAIR/NAIP) *100</t>
  </si>
  <si>
    <t xml:space="preserve">Base de datos interna </t>
  </si>
  <si>
    <t>Unidad Especializada en Violencia Doméstica (UNEVID)</t>
  </si>
  <si>
    <t>Programas de prevención del delito y la violencia, implementados</t>
  </si>
  <si>
    <t>Porcentaje de personas atendidas en los programas de prevención del delito y la violencia.</t>
  </si>
  <si>
    <t>Mide el porcentaje de personas atendidas de los programas implementados en 2020 para la prevención del delito y la violencia mediante pláticas en diversos sectores del municipio,  tanto en escuelas, comités de vecinos, industrias maquiladoras y comercio.</t>
  </si>
  <si>
    <t>(PAP/PRP) *100</t>
  </si>
  <si>
    <t>Listas de registro, evidencia fotográfica, reportes en base de datos.</t>
  </si>
  <si>
    <t>Capacitaciones a los Elementos de la S.S.P.M , implementadas</t>
  </si>
  <si>
    <t>Promedio de elementos policiales capacitados.</t>
  </si>
  <si>
    <t xml:space="preserve">Del total de elementos policiales programados a capacitar, este indicador mide el promedio de elementos capacitados por curso de capacitación impartido durante el periodo 2020.  </t>
  </si>
  <si>
    <t xml:space="preserve">(TEPC/TCR) </t>
  </si>
  <si>
    <t xml:space="preserve">Promedio </t>
  </si>
  <si>
    <t>Listas de registro, listas de asistencia, evidencia fotográfica y certificado de capacitación.</t>
  </si>
  <si>
    <t xml:space="preserve">Dirección de Academia </t>
  </si>
  <si>
    <t>"Programa Patrulla Juvenil" en el suroriente, implementado.</t>
  </si>
  <si>
    <t>Porcentaje de beneficiarios en el sur oriente que concluyeron el “Programa Patrulla Juvenil".</t>
  </si>
  <si>
    <t xml:space="preserve">Mide el porcentaje de Niñas, niños y adolescentes que se  benefician del programa de ¨Patrulla Juvenil¨ en los polígonos propuestos 1 y 2 del sur oriente </t>
  </si>
  <si>
    <t>(NNNAE/NNNAI) *100</t>
  </si>
  <si>
    <t>COMPONENTE C07PV</t>
  </si>
  <si>
    <t>"Programa Patrulla Juvenil", implementado.</t>
  </si>
  <si>
    <t>Porcentaje de beneficiarios que concluyeron el “Programa Patrulla Juvenil".</t>
  </si>
  <si>
    <t xml:space="preserve">Eficiencia </t>
  </si>
  <si>
    <t xml:space="preserve">Mide el porcentaje de Niñas, niños y adolescentes beneficiarios del programa de ¨Patrulla Juvenil¨  </t>
  </si>
  <si>
    <t>Brigadas, equipamiento y prevención de emergencias, catástrofes o siniestros realizadas</t>
  </si>
  <si>
    <t xml:space="preserve">Porcentaje de brigadas de prevención </t>
  </si>
  <si>
    <t>Mide el porcentaje de cumplimiento de brigadas, equipamiento y prevención de emergencias, catástrofes o siniestros realizadas en 2020</t>
  </si>
  <si>
    <t>(BPP2020 / BPR2020)*100</t>
  </si>
  <si>
    <t>Archivos de la Dirección General de Protección Civil: Bitácora de brigadas</t>
  </si>
  <si>
    <t>No se ha llevado a cabo debido a las restricciones de seguridad por el Covid-19</t>
  </si>
  <si>
    <t>Atención de personas en situación de calle en temporada invernal</t>
  </si>
  <si>
    <t>Porcentaje de personas atendidas en situación de calle durante invierno</t>
  </si>
  <si>
    <t>Mide el porcentaje de atención a personas en situación de calle en temporada invernal en 2020</t>
  </si>
  <si>
    <t>(PTIEA2020 / PTIA2020)*100</t>
  </si>
  <si>
    <t>Archivos de la Dirección General de Protección Civil: Registro de refugios y servicios</t>
  </si>
  <si>
    <t>La actividad de este componente se mide solo en temporada invernal que es 1er y 4to trimestres</t>
  </si>
  <si>
    <t>Simulacros y revisiones de prevención contra contingencias realizadas</t>
  </si>
  <si>
    <t>Porcentaje de simulacros y revisiones a diversas instituciones</t>
  </si>
  <si>
    <t>(SRIP2020 / SRIR2020)*100</t>
  </si>
  <si>
    <t>Archivos de la Dirección General de Protección Civil: Bitácora de simulacros y revisiones</t>
  </si>
  <si>
    <t>Personas atendidas en puntos estratégicos para entrega de agua embotellada y suero</t>
  </si>
  <si>
    <t>Porcentaje de personas a las que se les proporciona hidratación en la calle</t>
  </si>
  <si>
    <t>Mide el porcentaje de personas atendidas en puntos estratégicos para entrega de agua embotellada y suero en 2020</t>
  </si>
  <si>
    <t>(PHCE 2020 / PHCA2020)*100</t>
  </si>
  <si>
    <t>Archivos de la Dirección General de Protección Civil: Registro de Registro de puntos estratégicos</t>
  </si>
  <si>
    <t>Lic. Alejandra Mariel Acosta Rueda</t>
  </si>
  <si>
    <t xml:space="preserve">Normatividad en materia de planeación y evaluación e inversión pública elaborada. </t>
  </si>
  <si>
    <t>Mide el porcentaje de avance de la normatividad en materia de planeación, evaluación e inversión pública elaborada</t>
  </si>
  <si>
    <t>(DNE/DNP)*100</t>
  </si>
  <si>
    <t xml:space="preserve">Página oficial del H. Ayuntamiento de Juárez: www.juarez.gob.mx / apartado de transparencia </t>
  </si>
  <si>
    <t>Se continua con la elaboración de la normatividad en materia de planeación, evaluación e inversión pública.</t>
  </si>
  <si>
    <t>Dirección de Planeación y Evaluación</t>
  </si>
  <si>
    <t>Sistema del Padrón Único de Beneficiarios (PUB) implementado.</t>
  </si>
  <si>
    <t>Mide el porcentaje de Dependencias y Organismos Descentralizados que por ley deben capturar en el Sistema del Padrón Único de Beneficiarios (PUB)</t>
  </si>
  <si>
    <t>(DODCTF/DODOC)*100</t>
  </si>
  <si>
    <t>Reportes del Sistema del Padrón Único de Beneficiarios resguardados de la Dirección General de Planeación y Evaluación.</t>
  </si>
  <si>
    <t>Reglas de operación a los programas que entregan apoyos implementadas.</t>
  </si>
  <si>
    <t>Mide el porcentaje de avance de la implementación de reglas de operación a los programas que entregan apoyos</t>
  </si>
  <si>
    <t>(ROE/ROP)*100</t>
  </si>
  <si>
    <t>Publicación de las reglas de operación de los programas en el  Periódico Oficial del Estado (POE)</t>
  </si>
  <si>
    <t>El avance en este indicador se tiene programado para el cuarto trimestre del año en curso.</t>
  </si>
  <si>
    <t xml:space="preserve">Seguimiento al Presupuesto basado en Resultados y el Sistema de Evaluación del Desempeño en el Municipio implementado. </t>
  </si>
  <si>
    <t>Mide el total de indicadores con seguimiento realizados en 2020 en comparación con los realizados en el 2019.</t>
  </si>
  <si>
    <t>([NIS2020/NIS2019]-1)*100</t>
  </si>
  <si>
    <t>Página oficial del H. Ayuntamiento de Juárez: www.juarez.gob.mx / apartado de transparencia municipal / artículo 77 / fracción VI "Metas y Objetivos de las áreas"</t>
  </si>
  <si>
    <t>Durante el primer trimestre se llevo a cabo la construcción total de indicadores, el seguimiento a éstos se realiza constantemente durante todos los trimestres del año.</t>
  </si>
  <si>
    <t>Programa Anual de Evaluación (PAE) publicado.</t>
  </si>
  <si>
    <t xml:space="preserve">Mide el porcentaje del Programa Anual de Evaluación publicado. </t>
  </si>
  <si>
    <t>(EPAEP/ EPAER)*100</t>
  </si>
  <si>
    <t>Página oficial del H. Ayuntamiento de Juárez: http://www.juarez.gob.mx/transparencia/pae/ apartado de transparencia municipal - Programa Anual de Evaluaciones y Términos de Referencia</t>
  </si>
  <si>
    <t xml:space="preserve">Seguimiento a los Aspectos Susceptibles de Mejora (ASM) implementados. </t>
  </si>
  <si>
    <t>Mide el porcentaje de avance de los Aspectos Susceptibles de Mejora publicados</t>
  </si>
  <si>
    <t>(ASMP / ASMPR)*100</t>
  </si>
  <si>
    <t>Página oficial del H. Ayuntamiento de Juárez: www.juarez.gob-mx / Transparencia Municipal / Artículo 77 / Fracción 48 Otra información de interés público</t>
  </si>
  <si>
    <t>Sesiones del Comité de Planeación para el Desarrollo Municipal (COPLADEM) 2018-2021 realizadas.</t>
  </si>
  <si>
    <t>Mide el porcentaje de avance respecto a las sesiones del Comité de Planeación para el Desarrollo Municipal realizadas</t>
  </si>
  <si>
    <t>(SCR / SCP) *100</t>
  </si>
  <si>
    <t>Programas Operativos Anuales basados en Resultados (POA bR) publicados.</t>
  </si>
  <si>
    <t>Mide el porcentaje de avance de la publicación de los Programas Operativos Anuales basados en Resultados.</t>
  </si>
  <si>
    <t>(POABR2020PP / POABR2020P)*100</t>
  </si>
  <si>
    <t>Dichos Programas Operativos Anuales basados en Resultados ya se encuentran públicos para su consulta.</t>
  </si>
  <si>
    <t xml:space="preserve">Reportes de los Programas Operativos Anuales basados en Resultados (POA bR) publicados. </t>
  </si>
  <si>
    <t>Mide el porcentaje de avance de asesorías y   retroalimentación  sobre el seguimiento de los Programas Operativos Anuales basados en Resultados 2020</t>
  </si>
  <si>
    <t>(NDYORAR / NDPYOSAR)*100</t>
  </si>
  <si>
    <t>Página oficial del H. Ayuntamiento de Juárez: http://www.juarez.gob.mx/ apartado de transparencia municipal - artículo 77 - fracción 6 "Indicadores de objetivos y resultados"</t>
  </si>
  <si>
    <t>La tarea de asesorar y retroalimentar se realiza de manera constante a las Dependencias y Organismos Descentralizados.</t>
  </si>
  <si>
    <t xml:space="preserve">Informe de Anual de Seguimiento al Plan Municipal de Desarrollo (PMD 2018-2021) elaborado </t>
  </si>
  <si>
    <t>Mide el cumplimiento de los indicadores por Dependencia y Organismo Descentralizado en cuanto a los ejes sectoriales y transversales del Plan Municipal de Desarrollo respecto al 2020.</t>
  </si>
  <si>
    <t xml:space="preserve">Total de indicadores concluidos y en proceso / total de indicadores del PMD </t>
  </si>
  <si>
    <t>Para dar cumplimiento al acuerdo tomado en la Sesión del Honorable Ayuntamiento número 15 de fecha 20 de diciembre de 2018, donde con la ﬁnalidad de fortalecer el seguimiento, la evaluación y rendición de cuentas por parte de esta administración municipal, se acuerda el instruir al titular de la Dirección General de Planeación y Evaluación, a presentar anualmente un Informe de Seguimiento al Plan Municipal de Desarrollo 2018-2021. Los informes a los que se reﬁere el párrafo anterior deberán ser de carácter público, deberán llevarse a cabo a más tardar el último día de noviembre de cada año.</t>
  </si>
  <si>
    <t>Comités de contraloría social constituidos</t>
  </si>
  <si>
    <t xml:space="preserve">Mide el porcentaje de avance constitución de los comités de contraloría social </t>
  </si>
  <si>
    <t>(CCSC / CCSP)*100</t>
  </si>
  <si>
    <t>Dirección de Control de Inversiones</t>
  </si>
  <si>
    <t>Seguimiento a los proyectos de inversión con recursos federales transferidos realizado</t>
  </si>
  <si>
    <t>Mide el porcentaje reportes generados sobre los proyectos de inversión con recursos federales transferidos durante el 2020</t>
  </si>
  <si>
    <t>(RPIRFTG / RPIRFTP)*100</t>
  </si>
  <si>
    <t>Documentos de control interno resguardados en el área de Control de Inversión de la Dirección General de Planeación y Evaluación</t>
  </si>
  <si>
    <t xml:space="preserve">Seguimiento a los proyectos de inversión con recursos propios </t>
  </si>
  <si>
    <t>Mide el porcentaje reportes generados sobre los proyectos de inversión con recursos propios durante el 2020</t>
  </si>
  <si>
    <t>(RPIRPG / RPIRPP)*100</t>
  </si>
  <si>
    <t>Capacitación a funcionarias y funcionarios en temas de sistema de monitoreo y evaluación de modelos de intervención en materia de prevención.</t>
  </si>
  <si>
    <t xml:space="preserve">Porcentaje asistencia a la capacitación en materia de prevención </t>
  </si>
  <si>
    <t>(FFA/FFC)*100</t>
  </si>
  <si>
    <t>COMPONENTE C15 (PV)</t>
  </si>
  <si>
    <t xml:space="preserve">Seguimiento a indicadores de los componentes de prevención de violencia en los Programas Operativos Anuales basados en Resultados (POA bR) </t>
  </si>
  <si>
    <t>Porcentaje de seguimiento a  indicadores PV</t>
  </si>
  <si>
    <t>(SIPVR / SIPVP)*100</t>
  </si>
  <si>
    <t>Se da seguimiento trimestralmente a los indicadores de prevención de violencia (PV).</t>
  </si>
  <si>
    <t>COMPONENTE C16 (PV)</t>
  </si>
  <si>
    <t>Informe de seguimiento a indicadores de los componentes de prevención de violencia en los Programas Operativos Anuales basados en Resultados (POA bR)</t>
  </si>
  <si>
    <t>Porcentaje de informes de indicadores PV publicados</t>
  </si>
  <si>
    <t>(IICPVP / IICPVPR)*100</t>
  </si>
  <si>
    <t>Instituto Municipal de la Juventud de Juárez</t>
  </si>
  <si>
    <t>Javier Esteban Delgadillo Barraza</t>
  </si>
  <si>
    <t>Feria de empleo digno y remunerado para la población juvenil realizada</t>
  </si>
  <si>
    <t>Porcentaje de jóvenes beneficiados con la feria de empleo</t>
  </si>
  <si>
    <t>Mide el porcentaje de jóvenes asistentes a la feria de empleo beneficiados.</t>
  </si>
  <si>
    <t>(JE/JAF)*100</t>
  </si>
  <si>
    <t>Porcentaje de jóvenes empleados</t>
  </si>
  <si>
    <t xml:space="preserve">Registros de asistentes </t>
  </si>
  <si>
    <t>Coordinación Operativa</t>
  </si>
  <si>
    <t xml:space="preserve"> Consejo Juvenil con participación ciudadana, para la toma de decisiones en materia de juventud</t>
  </si>
  <si>
    <t>Cantidad de consejeros ciudadanos participantes</t>
  </si>
  <si>
    <t>Mide la cantidad de jóvenes consejeros  participantes en la toma de decisiones y acciones para las necesidades de la juventud.</t>
  </si>
  <si>
    <t>CCP</t>
  </si>
  <si>
    <t>Consejeros</t>
  </si>
  <si>
    <t>Actas de sesiones</t>
  </si>
  <si>
    <t>Torneos deportivos realizados con jóvenes con perfil de riesgos</t>
  </si>
  <si>
    <t>Porcentaje de equipos inscritos en los torneos deportivos</t>
  </si>
  <si>
    <t>Mide el porcentaje de equipos inscritos en los torneos deportivos realizados</t>
  </si>
  <si>
    <t>(EDI/EDE)*100</t>
  </si>
  <si>
    <t>Porcentaje de equipos</t>
  </si>
  <si>
    <t>Registros de equipos y torneos</t>
  </si>
  <si>
    <t xml:space="preserve">Apoyos económicos y/o en especie a jóvenes talentosos en el ámbito deportivo, académico, artístico o sociales otorgados </t>
  </si>
  <si>
    <t>Porcentaje jóvenes beneficiados con apoyos</t>
  </si>
  <si>
    <t>(JBA / JSAE) *100</t>
  </si>
  <si>
    <t>Porcentaje de jóvenes apoyados</t>
  </si>
  <si>
    <t>Solicitudes de apoyos y de entrega</t>
  </si>
  <si>
    <t xml:space="preserve">Conferencias sobre la prevención de embarazo entre las y los jóvenes adolescentes en zona suroriente impartidas </t>
  </si>
  <si>
    <t>Promedio de  jóvenes que reciben orientación sobre embarazo adolescente</t>
  </si>
  <si>
    <t xml:space="preserve">Mide el promedio de jóvenes asistentes que son orientados por medio de las conferencias que se brindan en la  zona suroriente </t>
  </si>
  <si>
    <t>NJROSEA / NCRZS</t>
  </si>
  <si>
    <t>Jóvenes orientados</t>
  </si>
  <si>
    <t xml:space="preserve">Registros  de asistencia </t>
  </si>
  <si>
    <t xml:space="preserve">Conferencias motivacionales a nivel preparatoria impartidas en zona suroriente  </t>
  </si>
  <si>
    <t>Promedio de jóvenes asistentes a las conferencias canalizados</t>
  </si>
  <si>
    <t>Mide el promedio de jóvenes con problemas de salud mental  canalizados en los polígonos 1 y 2 de la zona suroriente</t>
  </si>
  <si>
    <t>JCPSMC / NCRZS</t>
  </si>
  <si>
    <t xml:space="preserve">Jóvenes asistentes </t>
  </si>
  <si>
    <t>Registros de canalizaciones</t>
  </si>
  <si>
    <t>Sindicatura Municipal</t>
  </si>
  <si>
    <t>Paola Rocío Ávila González</t>
  </si>
  <si>
    <t>Asistencias a sesiones ordinarias, extraordinarias y solemnes de Cabildo realizadas</t>
  </si>
  <si>
    <t>Porcentaje de asistencias a las sesiones realizadas</t>
  </si>
  <si>
    <t>Mide el porcentaje de asistencias  a sesiones ordinarias, extraordinarias y solemnes de Cabildo realizadas</t>
  </si>
  <si>
    <t>(AR/AP)*100</t>
  </si>
  <si>
    <t>Página oficial del H. Ayuntamiento de Juárez, en el apartado de Gobierno Municipal - Sindicatura Municipal: Informe de Actividades</t>
  </si>
  <si>
    <t>Meta anual</t>
  </si>
  <si>
    <t>Síndica Municipal</t>
  </si>
  <si>
    <t>Informes sobre análisis de la situación financiera municipal emitidos</t>
  </si>
  <si>
    <t>Porcentaje de informes sobre el análisis de la situación financiera municipal emitidos.</t>
  </si>
  <si>
    <t>Mide el porcentaje de los informes de situación financiera emitidos por la Sindicatura Municipal con base en las visitas a la Tesorería Municipal.</t>
  </si>
  <si>
    <t>(IE/IP)*100</t>
  </si>
  <si>
    <t xml:space="preserve">Reportes y/o documentos de trabajo generados por la Dirección de Auditoría Financiera Contable												</t>
  </si>
  <si>
    <t>Auditoría Financiera Contable</t>
  </si>
  <si>
    <t>Auditorías a Dependencias y Organismos Descentralizados que ejerzan recursos de la hacienda pública realizadas.</t>
  </si>
  <si>
    <t>Porcentaje de auditorías realizadas</t>
  </si>
  <si>
    <t>Mide el porcentaje de auditorías a Dependencias y Organismos Descentralizados que ejerzan recursos de la hacienda pública realizadas</t>
  </si>
  <si>
    <t>Auditoría Financiera Contable, Auditoría Administrativa, Auditoría Jurídica y de Obra Pública</t>
  </si>
  <si>
    <t>Revisiones e inspecciones a la cuenta pública realizadas.</t>
  </si>
  <si>
    <t>Porcentaje de revisiones e inspecciones a la cuenta pública realizadas</t>
  </si>
  <si>
    <t>Mide el porcentaje de revisiones e inspecciones realizadas</t>
  </si>
  <si>
    <t>(REIR/REIP)*100</t>
  </si>
  <si>
    <t>Reportes y/o documentos de trabajo generados por la Dirección de Auditoría Financiera Contable, Administrativa, Jurídica y de Obra Pública.</t>
  </si>
  <si>
    <t>Control del patrimonio municipal implementado</t>
  </si>
  <si>
    <t>Porcentaje de inventarios de bienes muebles e inmuebles propiedad del municipio realizados</t>
  </si>
  <si>
    <t>Mide el porcentaje de inventarios de bienes muebles e inmuebles realizados</t>
  </si>
  <si>
    <t>(IBMIR/IBMIP) *100</t>
  </si>
  <si>
    <t>Informe trimestral de actividades publicado</t>
  </si>
  <si>
    <t>Porcentaje de Informes de actividades publicados</t>
  </si>
  <si>
    <t>Mide el porcentaje de Informes trimestrales de actividades publicados</t>
  </si>
  <si>
    <t>(ITAP/ITAPP) *100</t>
  </si>
  <si>
    <t>Página oficial del H. Ayuntamiento de Juárez, en el apartado de Gobierno Municipal - Sindicatura Municipal: http://www.juarez.gob.mx/sindicatura/</t>
  </si>
  <si>
    <t>Conmemoración del "Día Internacional de la eliminación de la violencia contra las mujeres" implementada</t>
  </si>
  <si>
    <t>Porcentaje de actividades de conmemoración del ¨Día internacional de la eliminación de la violencia contra las mujeres¨ implementadas</t>
  </si>
  <si>
    <t>Mide el porcentaje de actividades de conmemoración implementadas</t>
  </si>
  <si>
    <t>(ACI/ACP)*100</t>
  </si>
  <si>
    <t>Comunicación Social</t>
  </si>
  <si>
    <t>Eventos de entrega de títulos y escrituras realizados</t>
  </si>
  <si>
    <t>Porcentaje de personas atendidas para la entrega de títulos y escrituras</t>
  </si>
  <si>
    <t>Mide el porcentaje de personas atendidas en eventos y oficinas para la entrega de títulos y escrituras durante 2020</t>
  </si>
  <si>
    <t>Bitácoras dentro de la Dirección de Titulación  y Escrituración</t>
  </si>
  <si>
    <t>Juicios orales, cesiones y validaciones, manifestaciones, reconocimiento de beneficiario y cancelaciones voluntarias realizadas</t>
  </si>
  <si>
    <t>Bitácoras dentro de la  Coordinación Jurídica</t>
  </si>
  <si>
    <t>Bitácoras dentro de la Dirección Operativa</t>
  </si>
  <si>
    <t>Bitácoras dentro de la coordinación de Finanzas</t>
  </si>
  <si>
    <t>Porcentaje de proyectos técnicos y jurídicos</t>
  </si>
  <si>
    <t>Bitácora dentro de la Dirección Operativa</t>
  </si>
  <si>
    <t>Debido a las licencias de funcionamiento y de construcción que se entregaron el polígono de actuación.</t>
  </si>
  <si>
    <t xml:space="preserve">Fanny Leticia Martin del Campo Reza </t>
  </si>
  <si>
    <t>Solicitudes de requisiciones realizadas por las Dependencias y Organismos Descentralizados</t>
  </si>
  <si>
    <t>Mide el porcentaje de artistas o compañías que participan en Festival Siglo de Oro, Festival de Teatro, Festival Gisarte, Festival Tradiciones de Vida y Muerte, y Festival de la Ciudad</t>
  </si>
  <si>
    <t>Debido a la contingencia por el COVID-19, se cerraron las puertas del Biblio Avión en el mes de marzo, lo anterior hasta nuevo aviso emitido por las autoridades correspondientes. Es importante mencionar que la Dirección de Educación puso en marcha proyectos virtuales por medio de videos descriptivos, en los cuales se muestran actividades diversas con las cuales la ciudadanía tiene la oportunidad de aprender sobre la riqueza y diversidad del mundo a través de los sistemas digitales que ofrece el Biblio Avión, como realidad virtual, plataforma digital, audiovisual y visitas guiadas.</t>
  </si>
  <si>
    <t>Mide el total de estudiantes que se benefician de la Feria infantil de Protección Civil en relación a las escuelas invitadas</t>
  </si>
  <si>
    <t>En el mes de marzo arrancó el "Programa Bienestar familiar y escolar" en el suroriente; sin embargo, debido a la contingencia por el COVID-19, se cerraron las escuelas en su totalidad, por ello se redoblarán esfuerzos durante los próximo trimestres para cumplir con las metas establecidas.</t>
  </si>
  <si>
    <t xml:space="preserve">Mide el porcentaje de apoyos culturales y sociales entregados a escuelas de sectores vulnerables y/o personas físicas </t>
  </si>
  <si>
    <t>Se realizaron modificaciones en la agenda de la verificación del OC debido a la contingencia por el COVID-19.</t>
  </si>
  <si>
    <t>Coordinación Administrativa</t>
  </si>
  <si>
    <t>Se programó evento de entrega de equipos para el último trimestre. Las solicitudes atendidas aquí reportadas se realizaron directamente en la Dependencia.</t>
  </si>
  <si>
    <t>"Programa de prevención y detección de enfermedades de transmisión sexual, Virus de Inmunodeficiencia Humana y sífilis" implementado</t>
  </si>
  <si>
    <t>Bitácoras de registro</t>
  </si>
  <si>
    <t>Las acciones que habían sido programadas para este trimestre fueron canceladas y recalendarizadas a causa de la pandemia actual, por lo tanto no hubo avance en la meta.</t>
  </si>
  <si>
    <t>Mide el cumplimiento de actividades de campaña, como repartición de volantes y colocación de posters, para la promoción del servicio de salud y atención médica continua en la Unidad Administrativa Benito Juárez</t>
  </si>
  <si>
    <t>Base de datos de la Coordinación de Relaciones Publicas</t>
  </si>
  <si>
    <t>Coordinación de Relaciones Publicas</t>
  </si>
  <si>
    <t xml:space="preserve">Este indicador medirá el total de solicitudes y canalizaciones recibidas en Programa de atención Ciudadana en la zona del sur oriente </t>
  </si>
  <si>
    <t xml:space="preserve">El sábado 5 de septiembre se dio por inaugurada la “Ciclo vía Recreativa en el Chamizal”, misma que estará funcionando todos los fines de semana de 7.00 a 14.00 horas hasta finales de octubre. 
Dicho proyecto aporta al cumplimiento de esta meta ya que, al adecuar el espacio para que los ciudadanos puedan realizar actividades deportivas y de recreación ayuda a la resiliencia urbana y al mismo tiempo a la resiliencia social debido a que las personas pueden convivir de manera tranquila y segura, fomenta la convivencia familia, promueve distintos tipos de transporte y fomenta una alternativa de salud mental  después del confinamiento por COVID-19. </t>
  </si>
  <si>
    <t>Coordinación de Organización y desempeño municipal</t>
  </si>
  <si>
    <t xml:space="preserve">Se presento un decreto por parte del gobierno federal en donde muy probablemente se transfieren los recursos ante otro fondo llamado FORDECYT. </t>
  </si>
  <si>
    <t>Coordinación de programas y vinculación</t>
  </si>
  <si>
    <t>Se esta diseñando junto con el IMIP el observatorio ciudadano como ultima etapa para la certificación ISO 18091</t>
  </si>
  <si>
    <t>"Micro sitio con información relevante para la ciudadanía"  implementado</t>
  </si>
  <si>
    <t>Porcentaje de avance en la creación del Micro sitio</t>
  </si>
  <si>
    <t>Mide el porcentaje de elaboración del Micro sitio para uso de la Ciudadanía durante 2020</t>
  </si>
  <si>
    <t>Mide el porcentaje de avance en la implementación del Plan de Recuperación de Desastres durante 2020</t>
  </si>
  <si>
    <t>Acta de instalación del comité de informática y comunicaciones.                               ( Documento interno)</t>
  </si>
  <si>
    <t>Mide el porcentaje de avance en la implementación de la Aplicación Móvil para realizar reportes directos al programa de Atención Ciudadana  durante 2020</t>
  </si>
  <si>
    <t>Registro interno / Invitaciones, fotografías, listas de registro de los medios de comunicación</t>
  </si>
  <si>
    <t xml:space="preserve">Mide el porcentaje de campañas difundidas, sobre las acciones del Gobierno Municipal con el fin de mantener informada a la ciudadanía del suroriente  </t>
  </si>
  <si>
    <t>Porcentaje de obras construcción Red agua potable y alcantarillado</t>
  </si>
  <si>
    <t>Mide el porcentaje de avance en  calles de construcción de red de agua potable y alcantarillado</t>
  </si>
  <si>
    <t xml:space="preserve">De los predios físicos  inspeccionados, este indicador mostrará la variación porcentual de los predios físicos en 2020, respectos a los predios inspeccionados en 2019. </t>
  </si>
  <si>
    <t>Debido a las medidas implementadas por la contingencia sanitaria por el COVID-19, se presenta una disminución en los beneficiarios  de este trimestre, lo cual presento una dificultad para el alcance de la meta deseada, se pretende aumentar el valor logrado el próximo trimestre al tener un aumento de respuesta por parte de la ciudadanía beneficiaria.</t>
  </si>
  <si>
    <t>La Dirección General de Desarrollo Social  dentro de este trimestre retomo con personal entregando los apoyos alimenticios nuevamente en las instalaciones de la dependencia, obtuvo un incremento que rebaso la meta deseada debido a que se obtuvo mas recurso para las despensas.</t>
  </si>
  <si>
    <t>Porcentaje de apoyos en materia de salud brindados</t>
  </si>
  <si>
    <t>Porcentaje de apoyos en materia de salud brindados en la zona suroriente</t>
  </si>
  <si>
    <t>Porcentaje de talleres de fortalecimiento emocional y prevención del bullying</t>
  </si>
  <si>
    <t>La Dirección General de Desarrollo Social  dentro de este trimestre retomo con personal la atención a los comités de vecinos, obtuvo un incremento que rebaso la meta deseada debido a que redoblaron esfuerzos y hubo buena respuesta de cumplimiento por parte de la ciudadanía beneficiaria para reestructurar o generar los comités de vecinos.</t>
  </si>
  <si>
    <t>(Documentos de logística generados/documentos de logística programados)</t>
  </si>
  <si>
    <t>Actualmente la Dirección de Estadística y Planeación se encuentra trabajando en el documento de logística para la Propuesta de Ampliación de las Zonas de Atención Prioritaria en el Municipio de Juárez, el estudio se entregará en el año 2020.</t>
  </si>
  <si>
    <t>Mide el porcentaje de acuerdos realizados para colaboración y participación con organismos gubernamentales, empresariales y académicos en 2020</t>
  </si>
  <si>
    <t xml:space="preserve">C. Adrián Ernesto Aguilar Fuentes </t>
  </si>
  <si>
    <t xml:space="preserve">Lic. Gonzalo Mendoza Yáñez </t>
  </si>
  <si>
    <t>Finalizó la elaboración de diagnósticos de los proyectos. Inicio del proceso de implementación de acciones conforme a la Guía para implementación de proyectos de prevención social de la violencia y la delincuencia con participación ciudadana del FORTASEG 2020.</t>
  </si>
  <si>
    <t>Ing. Efrén Matamoros Barraza</t>
  </si>
  <si>
    <t>Mide el porcentaje cumplimiento de simulacros y revisiones de prevención contra contingencias realizadas en 2020 a empresas, universidades y empleados de dependencias.</t>
  </si>
  <si>
    <t>La actividad de este componente se mide solo en temporada de verano que es 3er  trimestre</t>
  </si>
  <si>
    <t>Evidencia fotográfica de las sesiones, oficios de invitación a las asambleas, listas de asistencia, actas de instalación y priorización de obras resguardadas en la Dirección General de Planeación y Evaluación</t>
  </si>
  <si>
    <t>Página oficial del H. Ayuntamiento de Juárez: www.juarez.gob-mx / Transparencia Municipal / Artículo 77 / Fracción IV "Metas y Objetivos de las áreas"</t>
  </si>
  <si>
    <t>Página oficial del H. Ayuntamiento de Juárez: www.juarez.gob-mx / Transparencia Municipal / Artículo 77 / Fracción 29 "Informes Emitidos"</t>
  </si>
  <si>
    <t>Archivos de control interno resguardadas en el área de Contralorías Sociales de la Dirección General de Planeación y Evaluación</t>
  </si>
  <si>
    <t xml:space="preserve">Oficios de invitación a convocatoria, listas de asistencia, evidencia fotográfica resguardada en la Dirección de Planeación y Evaluación </t>
  </si>
  <si>
    <t>Archivos de control interno resguardados en la Dirección de Planeación y Evaluación</t>
  </si>
  <si>
    <t xml:space="preserve">Mide el porcentaje jóvenes talentosos beneficiados ya sea con apoyo económico y/o en especie </t>
  </si>
  <si>
    <r>
      <rPr>
        <b/>
        <sz val="16"/>
        <color rgb="FF000000"/>
        <rFont val="Arial"/>
        <family val="2"/>
      </rPr>
      <t>Oficios enviados a :</t>
    </r>
    <r>
      <rPr>
        <sz val="16"/>
        <color rgb="FF000000"/>
        <rFont val="Arial"/>
        <family val="2"/>
      </rPr>
      <t xml:space="preserve">                                                              Dirección General de Obras Públicas, Dirección de Limpia, Dirección de Alumbrado, Control de Tráfico y Dirección de Parques y Jardines</t>
    </r>
  </si>
  <si>
    <r>
      <rPr>
        <b/>
        <sz val="16"/>
        <color rgb="FF000000"/>
        <rFont val="Arial"/>
        <family val="2"/>
      </rPr>
      <t xml:space="preserve">18/04/20 </t>
    </r>
    <r>
      <rPr>
        <sz val="16"/>
        <color rgb="FF000000"/>
        <rFont val="Arial"/>
        <family val="2"/>
      </rPr>
      <t xml:space="preserve">https://www.facebook.com/SeguridadCiudadanaJuarez/videos/1540321882801749/                                                                                              </t>
    </r>
    <r>
      <rPr>
        <b/>
        <sz val="16"/>
        <color rgb="FF000000"/>
        <rFont val="Arial"/>
        <family val="2"/>
      </rPr>
      <t xml:space="preserve">25/05/20   </t>
    </r>
    <r>
      <rPr>
        <sz val="16"/>
        <color rgb="FF000000"/>
        <rFont val="Arial"/>
        <family val="2"/>
      </rPr>
      <t xml:space="preserve">https://www.facebook.com/GobiernoCdJuarez/videos/618358872132891/                                                                    </t>
    </r>
    <r>
      <rPr>
        <b/>
        <sz val="16"/>
        <color rgb="FF000000"/>
        <rFont val="Arial"/>
        <family val="2"/>
      </rPr>
      <t xml:space="preserve">25/05/20   </t>
    </r>
    <r>
      <rPr>
        <sz val="16"/>
        <color rgb="FF000000"/>
        <rFont val="Arial"/>
        <family val="2"/>
      </rPr>
      <t xml:space="preserve"> https://www.facebook.com/GobiernoCdJuarez/videos/293360098337106/                                                                        </t>
    </r>
    <r>
      <rPr>
        <b/>
        <sz val="16"/>
        <color rgb="FF000000"/>
        <rFont val="Arial"/>
        <family val="2"/>
      </rPr>
      <t xml:space="preserve">27/05/20 </t>
    </r>
    <r>
      <rPr>
        <sz val="16"/>
        <color rgb="FF000000"/>
        <rFont val="Arial"/>
        <family val="2"/>
      </rPr>
      <t xml:space="preserve">                                                                                      https://ww w.facebook.com/GobiernoCdJuarez/videos/1156730471357551/                                                                          </t>
    </r>
    <r>
      <rPr>
        <b/>
        <sz val="16"/>
        <color rgb="FF000000"/>
        <rFont val="Arial"/>
        <family val="2"/>
      </rPr>
      <t xml:space="preserve">03/06/20   </t>
    </r>
    <r>
      <rPr>
        <sz val="16"/>
        <color rgb="FF000000"/>
        <rFont val="Arial"/>
        <family val="2"/>
      </rPr>
      <t xml:space="preserve">https://www.facebook.com/GobiernoCdJuarez/photos/a.114928911901958/3166817003379785/?type=3&amp;__tn__=-R                                       </t>
    </r>
    <r>
      <rPr>
        <b/>
        <sz val="16"/>
        <color rgb="FF000000"/>
        <rFont val="Arial"/>
        <family val="2"/>
      </rPr>
      <t xml:space="preserve">                             30/07/20 </t>
    </r>
    <r>
      <rPr>
        <sz val="16"/>
        <color rgb="FF000000"/>
        <rFont val="Arial"/>
        <family val="2"/>
      </rPr>
      <t xml:space="preserve">https://www.facebook.com/GobiernoCdJuarez/posts/3324436270951190?__tn__=-R                                                                                              </t>
    </r>
    <r>
      <rPr>
        <b/>
        <sz val="16"/>
        <color rgb="FF000000"/>
        <rFont val="Arial"/>
        <family val="2"/>
      </rPr>
      <t xml:space="preserve">28/09/20   </t>
    </r>
    <r>
      <rPr>
        <sz val="16"/>
        <color rgb="FF000000"/>
        <rFont val="Arial"/>
        <family val="2"/>
      </rPr>
      <t>https://www.facebook.com/GobiernoCdJuarez/posts/3511538295574319</t>
    </r>
  </si>
  <si>
    <r>
      <t>El programa "Armando</t>
    </r>
    <r>
      <rPr>
        <sz val="16"/>
        <color rgb="FFFF0000"/>
        <rFont val="Arial"/>
        <family val="2"/>
      </rPr>
      <t xml:space="preserve"> </t>
    </r>
    <r>
      <rPr>
        <sz val="16"/>
        <color theme="1"/>
        <rFont val="Arial"/>
        <family val="2"/>
      </rPr>
      <t>F</t>
    </r>
    <r>
      <rPr>
        <sz val="16"/>
        <color rgb="FF000000"/>
        <rFont val="Arial"/>
        <family val="2"/>
      </rPr>
      <t xml:space="preserve">amilias Plenas " concluyó logrando beneficiar a más personas de las programadas con los talleres del programa, siendo 806 mujeres y 71 hombres  </t>
    </r>
  </si>
  <si>
    <t>Componente 03 PV</t>
  </si>
  <si>
    <t>Porcentaje de avance en elaboración de la normatividad</t>
  </si>
  <si>
    <t>Porcentaje de Dependencias y Organismos Descentralizados que por ley deben capturar.</t>
  </si>
  <si>
    <t>Porcentaje de avance en reglas de operación implementadas</t>
  </si>
  <si>
    <t>Variación porcentual de los indicadores con seguimiento de los Programas Operativos Anuales basados en Resultados.</t>
  </si>
  <si>
    <t>Porcentaje del Programa Anual de Evaluación (PAE) publicado</t>
  </si>
  <si>
    <t>Porcentaje de avance en la publicación de los Aspectos Susceptibles de Mejora (ASM)</t>
  </si>
  <si>
    <t>Porcentaje de avance en sesiones del COPLADEM realizadas</t>
  </si>
  <si>
    <t>Porcentaje de Programas Operativos Anuales basados en Resultados publicados.</t>
  </si>
  <si>
    <t>Porcentaje de dependencias que reciben asesoría y retroalimentación sobre seguimiento de POAS bR</t>
  </si>
  <si>
    <t>Elaboración del Informe anual del seguimiento al PMD</t>
  </si>
  <si>
    <t>Porcentaje de avance en los comités de contraloría social constituidos</t>
  </si>
  <si>
    <t>Porcentaje de reportes sobre proyectos de inversión con recursos federales transferidos generados</t>
  </si>
  <si>
    <t>Porcentaje de reportes sobre proyectos de inversión con recursos propios generados</t>
  </si>
  <si>
    <t>Porcentaje de seguimiento a  indicadores PV  de los Programas Operativos Anuales basados en Resultados (POAS bR) 2020</t>
  </si>
  <si>
    <t>Porcentaje de avance en certificación para el Rastro TIF (Tipo Inspección Federal)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</si>
</sst>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quot;$&quot;#,##0.00"/>
  </numFmts>
  <fonts count="28" x14ac:knownFonts="1">
    <font>
      <sz val="11"/>
      <color theme="1"/>
      <name val="Calibri"/>
      <family val="2"/>
      <scheme val="minor"/>
    </font>
    <font>
      <sz val="11"/>
      <color theme="1"/>
      <name val="Calibri"/>
      <family val="2"/>
      <scheme val="minor"/>
    </font>
    <font>
      <sz val="10"/>
      <name val="Arial"/>
      <family val="2"/>
    </font>
    <font>
      <b/>
      <sz val="14"/>
      <name val="Century Gothic"/>
      <family val="2"/>
    </font>
    <font>
      <b/>
      <sz val="9"/>
      <name val="Century Gothic"/>
      <family val="2"/>
    </font>
    <font>
      <sz val="9"/>
      <name val="Century Gothic"/>
      <family val="2"/>
    </font>
    <font>
      <sz val="8"/>
      <name val="Calibri"/>
      <family val="2"/>
      <scheme val="minor"/>
    </font>
    <font>
      <u/>
      <sz val="11"/>
      <color theme="10"/>
      <name val="Calibri"/>
      <family val="2"/>
      <scheme val="minor"/>
    </font>
    <font>
      <u/>
      <sz val="11"/>
      <color theme="11"/>
      <name val="Calibri"/>
      <family val="2"/>
      <scheme val="minor"/>
    </font>
    <font>
      <b/>
      <sz val="16"/>
      <color rgb="FFFFFFFF"/>
      <name val="Arial"/>
      <family val="2"/>
    </font>
    <font>
      <b/>
      <sz val="16"/>
      <color theme="0"/>
      <name val="Arial"/>
      <family val="2"/>
    </font>
    <font>
      <sz val="18"/>
      <name val="Arial"/>
      <family val="2"/>
    </font>
    <font>
      <sz val="11"/>
      <color theme="1"/>
      <name val="Arial"/>
      <family val="2"/>
    </font>
    <font>
      <sz val="16"/>
      <color rgb="FF000000"/>
      <name val="Arial"/>
      <family val="2"/>
    </font>
    <font>
      <sz val="12"/>
      <color theme="1"/>
      <name val="Arial"/>
      <family val="2"/>
    </font>
    <font>
      <sz val="12"/>
      <name val="Arial"/>
      <family val="2"/>
    </font>
    <font>
      <sz val="16"/>
      <color theme="1"/>
      <name val="Arial"/>
      <family val="2"/>
    </font>
    <font>
      <b/>
      <sz val="16"/>
      <name val="Arial"/>
      <family val="2"/>
    </font>
    <font>
      <sz val="18"/>
      <color theme="1"/>
      <name val="Arial"/>
      <family val="2"/>
    </font>
    <font>
      <sz val="16"/>
      <name val="Arial"/>
      <family val="2"/>
    </font>
    <font>
      <b/>
      <sz val="16"/>
      <color rgb="FF000000"/>
      <name val="Arial"/>
      <family val="2"/>
    </font>
    <font>
      <sz val="14"/>
      <color theme="1"/>
      <name val="Arial"/>
      <family val="2"/>
    </font>
    <font>
      <sz val="16"/>
      <color theme="1"/>
      <name val="Calibri Light"/>
      <family val="2"/>
      <scheme val="major"/>
    </font>
    <font>
      <b/>
      <sz val="16"/>
      <color theme="1"/>
      <name val="Arial"/>
      <family val="2"/>
    </font>
    <font>
      <u/>
      <sz val="16"/>
      <color theme="10"/>
      <name val="Arial"/>
      <family val="2"/>
    </font>
    <font>
      <u/>
      <sz val="16"/>
      <color theme="1"/>
      <name val="Arial"/>
      <family val="2"/>
    </font>
    <font>
      <sz val="16"/>
      <color rgb="FFFF0000"/>
      <name val="Arial"/>
      <family val="2"/>
    </font>
    <font>
      <b/>
      <sz val="26"/>
      <name val="Arial"/>
      <family val="2"/>
    </font>
  </fonts>
  <fills count="19">
    <fill>
      <patternFill patternType="none"/>
    </fill>
    <fill>
      <patternFill patternType="gray125"/>
    </fill>
    <fill>
      <patternFill patternType="solid">
        <fgColor rgb="FFC00000"/>
      </patternFill>
    </fill>
    <fill>
      <patternFill patternType="solid">
        <fgColor rgb="FFFFFFFF"/>
        <bgColor rgb="FF000000"/>
      </patternFill>
    </fill>
    <fill>
      <patternFill patternType="solid">
        <fgColor rgb="FF656565"/>
        <bgColor rgb="FF000000"/>
      </patternFill>
    </fill>
    <fill>
      <patternFill patternType="solid">
        <fgColor rgb="FFCC0000"/>
        <bgColor rgb="FF000000"/>
      </patternFill>
    </fill>
    <fill>
      <patternFill patternType="solid">
        <fgColor rgb="FFFFD966"/>
        <bgColor rgb="FF000000"/>
      </patternFill>
    </fill>
    <fill>
      <patternFill patternType="solid">
        <fgColor rgb="FF1F4E79"/>
        <bgColor rgb="FF000000"/>
      </patternFill>
    </fill>
    <fill>
      <patternFill patternType="solid">
        <fgColor rgb="FF833C0B"/>
        <bgColor rgb="FF000000"/>
      </patternFill>
    </fill>
    <fill>
      <patternFill patternType="solid">
        <fgColor theme="0"/>
        <bgColor indexed="64"/>
      </patternFill>
    </fill>
    <fill>
      <patternFill patternType="solid">
        <fgColor theme="0"/>
        <bgColor rgb="FF000000"/>
      </patternFill>
    </fill>
    <fill>
      <patternFill patternType="solid">
        <fgColor rgb="FFCC0000"/>
        <bgColor indexed="64"/>
      </patternFill>
    </fill>
    <fill>
      <patternFill patternType="solid">
        <fgColor rgb="FF1F4E79"/>
        <bgColor indexed="64"/>
      </patternFill>
    </fill>
    <fill>
      <patternFill patternType="solid">
        <fgColor rgb="FF833C0B"/>
        <bgColor indexed="64"/>
      </patternFill>
    </fill>
    <fill>
      <patternFill patternType="solid">
        <fgColor rgb="FF656565"/>
        <bgColor indexed="64"/>
      </patternFill>
    </fill>
    <fill>
      <patternFill patternType="solid">
        <fgColor rgb="FFFFD966"/>
        <bgColor indexed="64"/>
      </patternFill>
    </fill>
    <fill>
      <patternFill patternType="solid">
        <fgColor theme="2"/>
        <bgColor indexed="64"/>
      </patternFill>
    </fill>
    <fill>
      <patternFill patternType="solid">
        <fgColor rgb="FFFFFF00"/>
        <bgColor indexed="64"/>
      </patternFill>
    </fill>
    <fill>
      <patternFill patternType="solid">
        <fgColor rgb="FFFFFFFF"/>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rgb="FF000000"/>
      </right>
      <top style="medium">
        <color auto="1"/>
      </top>
      <bottom style="medium">
        <color auto="1"/>
      </bottom>
      <diagonal/>
    </border>
    <border>
      <left/>
      <right style="thin">
        <color rgb="FF000000"/>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medium">
        <color rgb="FF000000"/>
      </left>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auto="1"/>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style="thin">
        <color auto="1"/>
      </top>
      <bottom style="thin">
        <color auto="1"/>
      </bottom>
      <diagonal/>
    </border>
  </borders>
  <cellStyleXfs count="12">
    <xf numFmtId="0" fontId="0" fillId="0" borderId="0"/>
    <xf numFmtId="9" fontId="1" fillId="0" borderId="0" applyFont="0" applyFill="0" applyBorder="0" applyAlignment="0" applyProtection="0"/>
    <xf numFmtId="0" fontId="2"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cellStyleXfs>
  <cellXfs count="161">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13" fillId="0" borderId="11" xfId="0" applyFont="1" applyBorder="1" applyAlignment="1">
      <alignment horizontal="center" vertical="center" wrapText="1"/>
    </xf>
    <xf numFmtId="0" fontId="14" fillId="9" borderId="0" xfId="0" applyFont="1" applyFill="1" applyBorder="1" applyAlignment="1">
      <alignment horizontal="center" vertical="center"/>
    </xf>
    <xf numFmtId="0" fontId="14" fillId="0" borderId="0" xfId="0" applyFont="1" applyBorder="1" applyAlignment="1">
      <alignment horizontal="center" vertical="center"/>
    </xf>
    <xf numFmtId="1" fontId="19" fillId="0" borderId="11" xfId="0" applyNumberFormat="1" applyFont="1" applyBorder="1" applyAlignment="1">
      <alignment horizontal="center" vertical="center" wrapText="1"/>
    </xf>
    <xf numFmtId="1" fontId="19" fillId="3" borderId="11" xfId="0" applyNumberFormat="1" applyFont="1" applyFill="1" applyBorder="1" applyAlignment="1">
      <alignment horizontal="center" vertical="center" wrapText="1"/>
    </xf>
    <xf numFmtId="0" fontId="9" fillId="5" borderId="7"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12" fillId="0" borderId="0" xfId="0" applyFont="1" applyBorder="1"/>
    <xf numFmtId="0" fontId="12" fillId="9" borderId="0" xfId="0" applyFont="1" applyFill="1" applyBorder="1"/>
    <xf numFmtId="0" fontId="14" fillId="0" borderId="0" xfId="0" applyFont="1" applyBorder="1"/>
    <xf numFmtId="0" fontId="11" fillId="0" borderId="0" xfId="2" applyFont="1" applyBorder="1" applyAlignment="1">
      <alignment vertical="center"/>
    </xf>
    <xf numFmtId="0" fontId="14" fillId="9" borderId="0" xfId="0" applyFont="1" applyFill="1" applyBorder="1" applyAlignment="1">
      <alignment horizontal="justify" vertical="center" wrapText="1"/>
    </xf>
    <xf numFmtId="0" fontId="16" fillId="0" borderId="0" xfId="0" applyFont="1" applyBorder="1"/>
    <xf numFmtId="0" fontId="16" fillId="0" borderId="0" xfId="0" applyFont="1" applyFill="1" applyBorder="1"/>
    <xf numFmtId="0" fontId="14" fillId="9" borderId="0" xfId="0" applyFont="1" applyFill="1" applyBorder="1"/>
    <xf numFmtId="0" fontId="15" fillId="0" borderId="0" xfId="0" applyFont="1" applyBorder="1"/>
    <xf numFmtId="0" fontId="16" fillId="9" borderId="0" xfId="0" applyFont="1" applyFill="1" applyBorder="1"/>
    <xf numFmtId="0" fontId="21" fillId="0" borderId="0" xfId="0" applyFont="1" applyBorder="1"/>
    <xf numFmtId="0" fontId="18" fillId="0" borderId="0" xfId="0" applyFont="1" applyBorder="1"/>
    <xf numFmtId="0" fontId="12" fillId="9" borderId="0" xfId="0" applyFont="1" applyFill="1" applyBorder="1" applyAlignment="1">
      <alignment horizontal="justify" vertical="center" wrapText="1"/>
    </xf>
    <xf numFmtId="0" fontId="12" fillId="0" borderId="0" xfId="0" applyFont="1" applyFill="1" applyBorder="1"/>
    <xf numFmtId="0" fontId="12" fillId="0" borderId="0" xfId="0" applyFont="1" applyFill="1" applyBorder="1" applyAlignment="1">
      <alignment horizontal="justify" vertical="center" wrapText="1"/>
    </xf>
    <xf numFmtId="0" fontId="14" fillId="0" borderId="0" xfId="0" applyFont="1" applyBorder="1" applyAlignment="1">
      <alignment vertical="center"/>
    </xf>
    <xf numFmtId="0" fontId="0" fillId="0" borderId="0" xfId="0" applyBorder="1"/>
    <xf numFmtId="0" fontId="0" fillId="9" borderId="0" xfId="0" applyFill="1" applyBorder="1"/>
    <xf numFmtId="0" fontId="22" fillId="0" borderId="0" xfId="0" applyFont="1" applyBorder="1"/>
    <xf numFmtId="0" fontId="23" fillId="0" borderId="11"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9" fillId="0" borderId="11" xfId="2"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horizontal="center" vertical="center"/>
    </xf>
    <xf numFmtId="0" fontId="16" fillId="0" borderId="11" xfId="1" applyNumberFormat="1" applyFont="1" applyFill="1" applyBorder="1" applyAlignment="1">
      <alignment horizontal="center" vertical="center" wrapText="1"/>
    </xf>
    <xf numFmtId="1" fontId="19" fillId="0" borderId="11" xfId="1" applyNumberFormat="1" applyFont="1" applyFill="1" applyBorder="1" applyAlignment="1">
      <alignment horizontal="center" vertical="center" wrapText="1"/>
    </xf>
    <xf numFmtId="9" fontId="10" fillId="0" borderId="11" xfId="1" applyFont="1" applyFill="1" applyBorder="1" applyAlignment="1">
      <alignment horizontal="center" vertical="center" wrapText="1"/>
    </xf>
    <xf numFmtId="0" fontId="13" fillId="0" borderId="11" xfId="0" applyFont="1" applyFill="1" applyBorder="1" applyAlignment="1">
      <alignment horizontal="center" vertical="center" wrapText="1"/>
    </xf>
    <xf numFmtId="3" fontId="16" fillId="0" borderId="11" xfId="1" applyNumberFormat="1" applyFont="1" applyFill="1" applyBorder="1" applyAlignment="1">
      <alignment horizontal="center" vertical="center" wrapText="1"/>
    </xf>
    <xf numFmtId="0" fontId="9" fillId="5"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8" borderId="9" xfId="0" applyFont="1" applyFill="1" applyBorder="1" applyAlignment="1">
      <alignment horizontal="center" vertical="center" wrapText="1"/>
    </xf>
    <xf numFmtId="0" fontId="17" fillId="9" borderId="0" xfId="0" applyFont="1" applyFill="1" applyAlignment="1">
      <alignment horizontal="center" vertical="center" wrapText="1"/>
    </xf>
    <xf numFmtId="0" fontId="20" fillId="0" borderId="11" xfId="0" applyFont="1" applyBorder="1" applyAlignment="1">
      <alignment horizontal="center" vertical="center" wrapText="1"/>
    </xf>
    <xf numFmtId="1" fontId="19" fillId="0" borderId="11" xfId="0" applyNumberFormat="1" applyFont="1" applyFill="1" applyBorder="1" applyAlignment="1">
      <alignment horizontal="center" vertical="center" wrapText="1"/>
    </xf>
    <xf numFmtId="9" fontId="10" fillId="0" borderId="11" xfId="1" applyFont="1" applyBorder="1" applyAlignment="1">
      <alignment horizontal="center" vertical="center" wrapText="1"/>
    </xf>
    <xf numFmtId="0" fontId="13" fillId="3" borderId="11" xfId="0" applyFont="1" applyFill="1" applyBorder="1" applyAlignment="1">
      <alignment horizontal="center" vertical="center" wrapText="1"/>
    </xf>
    <xf numFmtId="0" fontId="9" fillId="11" borderId="11" xfId="0" applyFont="1" applyFill="1" applyBorder="1" applyAlignment="1">
      <alignment horizontal="center" vertical="center" wrapText="1"/>
    </xf>
    <xf numFmtId="0" fontId="23" fillId="15" borderId="11" xfId="0" applyFont="1" applyFill="1" applyBorder="1" applyAlignment="1">
      <alignment horizontal="center" vertical="center" wrapText="1"/>
    </xf>
    <xf numFmtId="0" fontId="10" fillId="12" borderId="11" xfId="0" applyFont="1" applyFill="1" applyBorder="1" applyAlignment="1">
      <alignment horizontal="center" vertical="center" wrapText="1"/>
    </xf>
    <xf numFmtId="0" fontId="9" fillId="13" borderId="11" xfId="0" applyFont="1" applyFill="1" applyBorder="1" applyAlignment="1">
      <alignment horizontal="center" vertical="center" wrapText="1"/>
    </xf>
    <xf numFmtId="1" fontId="19" fillId="0" borderId="11" xfId="1" applyNumberFormat="1" applyFont="1" applyBorder="1" applyAlignment="1">
      <alignment horizontal="center" vertical="center" wrapText="1"/>
    </xf>
    <xf numFmtId="1" fontId="19" fillId="9" borderId="11" xfId="1" applyNumberFormat="1" applyFont="1" applyFill="1" applyBorder="1" applyAlignment="1">
      <alignment horizontal="center" vertical="center" wrapText="1"/>
    </xf>
    <xf numFmtId="0" fontId="16" fillId="9" borderId="11" xfId="0" applyFont="1" applyFill="1" applyBorder="1" applyAlignment="1">
      <alignment horizontal="center" vertical="center" wrapText="1"/>
    </xf>
    <xf numFmtId="3" fontId="16" fillId="0" borderId="11" xfId="0" applyNumberFormat="1" applyFont="1" applyBorder="1" applyAlignment="1">
      <alignment horizontal="center" vertical="center" wrapText="1"/>
    </xf>
    <xf numFmtId="0" fontId="19" fillId="0" borderId="11" xfId="0" applyFont="1" applyBorder="1" applyAlignment="1">
      <alignment horizontal="center" vertical="center" wrapText="1"/>
    </xf>
    <xf numFmtId="3" fontId="13" fillId="3" borderId="11" xfId="0" applyNumberFormat="1" applyFont="1" applyFill="1" applyBorder="1" applyAlignment="1">
      <alignment horizontal="center" vertical="center" wrapText="1"/>
    </xf>
    <xf numFmtId="3" fontId="13" fillId="0" borderId="11" xfId="0" applyNumberFormat="1" applyFont="1" applyBorder="1" applyAlignment="1">
      <alignment horizontal="center" vertical="center" wrapText="1"/>
    </xf>
    <xf numFmtId="3" fontId="19" fillId="0" borderId="11"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wrapText="1"/>
    </xf>
    <xf numFmtId="4" fontId="13" fillId="0" borderId="11" xfId="0" applyNumberFormat="1" applyFont="1" applyBorder="1" applyAlignment="1">
      <alignment horizontal="center" vertical="center" wrapText="1"/>
    </xf>
    <xf numFmtId="164" fontId="19" fillId="0" borderId="11" xfId="0" applyNumberFormat="1" applyFont="1" applyFill="1" applyBorder="1" applyAlignment="1">
      <alignment horizontal="center" vertical="center" wrapText="1"/>
    </xf>
    <xf numFmtId="2" fontId="19" fillId="0" borderId="11" xfId="0" applyNumberFormat="1" applyFont="1" applyFill="1" applyBorder="1" applyAlignment="1">
      <alignment horizontal="center" vertical="center" wrapText="1"/>
    </xf>
    <xf numFmtId="0" fontId="16" fillId="3" borderId="11" xfId="0" applyFont="1" applyFill="1" applyBorder="1" applyAlignment="1">
      <alignment horizontal="center" vertical="center" wrapText="1"/>
    </xf>
    <xf numFmtId="1" fontId="16" fillId="3" borderId="11" xfId="0" applyNumberFormat="1" applyFont="1" applyFill="1" applyBorder="1" applyAlignment="1">
      <alignment horizontal="center" vertical="center" wrapText="1"/>
    </xf>
    <xf numFmtId="0" fontId="19" fillId="3" borderId="11" xfId="0" applyFont="1" applyFill="1" applyBorder="1" applyAlignment="1">
      <alignment horizontal="center" vertical="center" wrapText="1"/>
    </xf>
    <xf numFmtId="3" fontId="19" fillId="3" borderId="11"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2" fontId="19" fillId="3" borderId="11" xfId="0" applyNumberFormat="1" applyFont="1" applyFill="1" applyBorder="1" applyAlignment="1">
      <alignment horizontal="center" vertical="center" wrapText="1"/>
    </xf>
    <xf numFmtId="0" fontId="13" fillId="10" borderId="11" xfId="0" applyFont="1" applyFill="1" applyBorder="1" applyAlignment="1">
      <alignment horizontal="center" vertical="center" wrapText="1"/>
    </xf>
    <xf numFmtId="1" fontId="19" fillId="9" borderId="11" xfId="0" applyNumberFormat="1" applyFont="1" applyFill="1" applyBorder="1" applyAlignment="1">
      <alignment horizontal="center" vertical="center" wrapText="1"/>
    </xf>
    <xf numFmtId="2" fontId="19" fillId="10" borderId="11" xfId="0" applyNumberFormat="1" applyFont="1" applyFill="1" applyBorder="1" applyAlignment="1">
      <alignment horizontal="center" vertical="center" wrapText="1"/>
    </xf>
    <xf numFmtId="0" fontId="13" fillId="9" borderId="11" xfId="0" applyFont="1" applyFill="1" applyBorder="1" applyAlignment="1">
      <alignment horizontal="center" vertical="center" wrapText="1"/>
    </xf>
    <xf numFmtId="0" fontId="16" fillId="9" borderId="11" xfId="0" applyFont="1" applyFill="1" applyBorder="1" applyAlignment="1">
      <alignment horizontal="center" vertical="center"/>
    </xf>
    <xf numFmtId="1" fontId="19" fillId="10" borderId="11" xfId="0" applyNumberFormat="1" applyFont="1" applyFill="1" applyBorder="1" applyAlignment="1">
      <alignment horizontal="center" vertical="center" wrapText="1"/>
    </xf>
    <xf numFmtId="9" fontId="10" fillId="16" borderId="11" xfId="1" applyFont="1" applyFill="1" applyBorder="1" applyAlignment="1">
      <alignment horizontal="center" vertical="center" wrapText="1"/>
    </xf>
    <xf numFmtId="2" fontId="16" fillId="0" borderId="11" xfId="0" applyNumberFormat="1" applyFont="1" applyFill="1" applyBorder="1" applyAlignment="1">
      <alignment horizontal="center" vertical="center" wrapText="1"/>
    </xf>
    <xf numFmtId="0" fontId="24" fillId="0" borderId="11" xfId="11" applyFont="1" applyFill="1" applyBorder="1" applyAlignment="1">
      <alignment horizontal="center" vertical="center" wrapText="1"/>
    </xf>
    <xf numFmtId="0" fontId="16" fillId="0" borderId="11" xfId="0" applyFont="1" applyFill="1" applyBorder="1" applyAlignment="1">
      <alignment horizontal="center" vertical="center"/>
    </xf>
    <xf numFmtId="1" fontId="16" fillId="9" borderId="11" xfId="0" applyNumberFormat="1" applyFont="1" applyFill="1" applyBorder="1" applyAlignment="1">
      <alignment horizontal="center" vertical="center" wrapText="1"/>
    </xf>
    <xf numFmtId="9" fontId="10" fillId="9" borderId="11" xfId="1" applyFont="1" applyFill="1" applyBorder="1" applyAlignment="1">
      <alignment horizontal="center" vertical="center" wrapText="1"/>
    </xf>
    <xf numFmtId="3" fontId="13" fillId="9" borderId="11" xfId="0" applyNumberFormat="1" applyFont="1" applyFill="1" applyBorder="1" applyAlignment="1">
      <alignment horizontal="center" vertical="center" wrapText="1"/>
    </xf>
    <xf numFmtId="3" fontId="13" fillId="10" borderId="11" xfId="0" applyNumberFormat="1" applyFont="1" applyFill="1" applyBorder="1" applyAlignment="1">
      <alignment horizontal="center" vertical="center" wrapText="1"/>
    </xf>
    <xf numFmtId="0" fontId="13" fillId="10" borderId="11" xfId="0" applyNumberFormat="1" applyFont="1" applyFill="1" applyBorder="1" applyAlignment="1">
      <alignment horizontal="center" vertical="center" wrapText="1"/>
    </xf>
    <xf numFmtId="0" fontId="24" fillId="3" borderId="11" xfId="11" applyFont="1" applyFill="1" applyBorder="1" applyAlignment="1">
      <alignment horizontal="center" vertical="center" wrapText="1"/>
    </xf>
    <xf numFmtId="0" fontId="25" fillId="0" borderId="11" xfId="11" applyFont="1" applyBorder="1" applyAlignment="1">
      <alignment horizontal="center" vertical="center" wrapText="1"/>
    </xf>
    <xf numFmtId="0" fontId="13" fillId="0" borderId="17" xfId="0" applyFont="1" applyBorder="1" applyAlignment="1">
      <alignment horizontal="center" vertical="center" wrapText="1"/>
    </xf>
    <xf numFmtId="1" fontId="19" fillId="0" borderId="17" xfId="0" applyNumberFormat="1" applyFont="1" applyBorder="1" applyAlignment="1">
      <alignment horizontal="center" vertical="center" wrapText="1"/>
    </xf>
    <xf numFmtId="9" fontId="10" fillId="0" borderId="17" xfId="1" applyFont="1" applyBorder="1" applyAlignment="1">
      <alignment horizontal="center" vertical="center" wrapText="1"/>
    </xf>
    <xf numFmtId="0" fontId="13" fillId="9" borderId="17" xfId="0" applyFont="1" applyFill="1" applyBorder="1" applyAlignment="1">
      <alignment horizontal="center" vertical="center" wrapText="1"/>
    </xf>
    <xf numFmtId="0" fontId="13" fillId="10" borderId="17" xfId="0" applyFont="1" applyFill="1" applyBorder="1" applyAlignment="1">
      <alignment horizontal="center" vertical="center" wrapText="1"/>
    </xf>
    <xf numFmtId="0" fontId="13" fillId="3" borderId="17" xfId="0" applyFont="1" applyFill="1" applyBorder="1" applyAlignment="1">
      <alignment horizontal="center" vertical="center" wrapText="1"/>
    </xf>
    <xf numFmtId="1" fontId="19" fillId="3" borderId="17" xfId="0" applyNumberFormat="1" applyFont="1" applyFill="1" applyBorder="1" applyAlignment="1">
      <alignment horizontal="center" vertical="center" wrapText="1"/>
    </xf>
    <xf numFmtId="0" fontId="24" fillId="0" borderId="17" xfId="11" applyFont="1" applyBorder="1" applyAlignment="1" applyProtection="1">
      <alignment horizontal="center" vertical="center" wrapText="1"/>
    </xf>
    <xf numFmtId="3" fontId="13" fillId="3" borderId="17" xfId="0" applyNumberFormat="1" applyFont="1" applyFill="1" applyBorder="1" applyAlignment="1">
      <alignment horizontal="center" vertical="center" wrapText="1"/>
    </xf>
    <xf numFmtId="0" fontId="16" fillId="0" borderId="17" xfId="0" applyFont="1" applyBorder="1" applyAlignment="1">
      <alignment horizontal="center" vertical="center" wrapText="1"/>
    </xf>
    <xf numFmtId="0" fontId="16" fillId="0" borderId="17" xfId="0" applyFont="1" applyFill="1" applyBorder="1" applyAlignment="1">
      <alignment horizontal="center" vertical="center" wrapText="1"/>
    </xf>
    <xf numFmtId="0" fontId="16" fillId="9" borderId="17" xfId="0" applyFont="1" applyFill="1" applyBorder="1" applyAlignment="1">
      <alignment horizontal="center" vertical="center" wrapText="1"/>
    </xf>
    <xf numFmtId="165" fontId="16" fillId="9" borderId="17" xfId="10" applyNumberFormat="1" applyFont="1" applyFill="1" applyBorder="1" applyAlignment="1">
      <alignment horizontal="center" vertical="center" wrapText="1"/>
    </xf>
    <xf numFmtId="2" fontId="19" fillId="9" borderId="17" xfId="1" applyNumberFormat="1" applyFont="1" applyFill="1" applyBorder="1" applyAlignment="1">
      <alignment horizontal="center" vertical="center" wrapText="1"/>
    </xf>
    <xf numFmtId="166" fontId="16" fillId="9" borderId="17" xfId="10" applyNumberFormat="1" applyFont="1" applyFill="1" applyBorder="1" applyAlignment="1">
      <alignment horizontal="center" vertical="center" wrapText="1"/>
    </xf>
    <xf numFmtId="9" fontId="10" fillId="9" borderId="17" xfId="1" applyFont="1" applyFill="1" applyBorder="1" applyAlignment="1">
      <alignment horizontal="center" vertical="center" wrapText="1"/>
    </xf>
    <xf numFmtId="0" fontId="13" fillId="18" borderId="17" xfId="0" applyFont="1" applyFill="1" applyBorder="1" applyAlignment="1">
      <alignment horizontal="center" vertical="center" wrapText="1"/>
    </xf>
    <xf numFmtId="1" fontId="19" fillId="0" borderId="17" xfId="1" applyNumberFormat="1" applyFont="1" applyBorder="1" applyAlignment="1">
      <alignment horizontal="center" vertical="center" wrapText="1"/>
    </xf>
    <xf numFmtId="41" fontId="13" fillId="3" borderId="11" xfId="9" applyNumberFormat="1" applyFont="1" applyFill="1" applyBorder="1" applyAlignment="1">
      <alignment horizontal="center" vertical="center" wrapText="1"/>
    </xf>
    <xf numFmtId="41" fontId="19" fillId="3" borderId="11" xfId="9" applyNumberFormat="1" applyFont="1" applyFill="1" applyBorder="1" applyAlignment="1">
      <alignment horizontal="center" vertical="center" wrapText="1"/>
    </xf>
    <xf numFmtId="3" fontId="13" fillId="10" borderId="17" xfId="0" applyNumberFormat="1" applyFont="1" applyFill="1" applyBorder="1" applyAlignment="1">
      <alignment horizontal="center" vertical="center" wrapText="1"/>
    </xf>
    <xf numFmtId="1" fontId="19" fillId="10" borderId="17" xfId="0" applyNumberFormat="1" applyFont="1" applyFill="1" applyBorder="1" applyAlignment="1">
      <alignment horizontal="center" vertical="center" wrapText="1"/>
    </xf>
    <xf numFmtId="1" fontId="19" fillId="9" borderId="17" xfId="0" applyNumberFormat="1" applyFont="1" applyFill="1" applyBorder="1" applyAlignment="1">
      <alignment horizontal="center" vertical="center" wrapText="1"/>
    </xf>
    <xf numFmtId="3" fontId="13" fillId="9" borderId="17" xfId="0" applyNumberFormat="1" applyFont="1" applyFill="1" applyBorder="1" applyAlignment="1">
      <alignment horizontal="center" vertical="center" wrapText="1"/>
    </xf>
    <xf numFmtId="0" fontId="19" fillId="0" borderId="17" xfId="0" applyFont="1" applyBorder="1" applyAlignment="1">
      <alignment horizontal="center" vertical="center" wrapText="1"/>
    </xf>
    <xf numFmtId="0" fontId="23" fillId="0" borderId="18"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16" fillId="0" borderId="19" xfId="0" applyFont="1" applyFill="1" applyBorder="1" applyAlignment="1">
      <alignment horizontal="center" vertical="center" wrapText="1"/>
    </xf>
    <xf numFmtId="1" fontId="19" fillId="0" borderId="8" xfId="1" applyNumberFormat="1" applyFont="1" applyFill="1" applyBorder="1" applyAlignment="1">
      <alignment horizontal="center" vertical="center" wrapText="1"/>
    </xf>
    <xf numFmtId="9" fontId="10" fillId="0" borderId="8" xfId="1"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1" xfId="11" applyFont="1" applyFill="1" applyBorder="1" applyAlignment="1" applyProtection="1">
      <alignment horizontal="center" vertical="center" wrapText="1"/>
    </xf>
    <xf numFmtId="3" fontId="16" fillId="0" borderId="11" xfId="0" applyNumberFormat="1" applyFont="1" applyFill="1" applyBorder="1" applyAlignment="1">
      <alignment horizontal="center" vertical="center" wrapText="1"/>
    </xf>
    <xf numFmtId="3" fontId="16" fillId="9" borderId="11" xfId="0" applyNumberFormat="1" applyFont="1" applyFill="1" applyBorder="1" applyAlignment="1" applyProtection="1">
      <alignment horizontal="center" vertical="center" wrapText="1"/>
    </xf>
    <xf numFmtId="0" fontId="13" fillId="9" borderId="11"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19" fillId="10" borderId="11" xfId="0" applyNumberFormat="1" applyFont="1" applyFill="1" applyBorder="1" applyAlignment="1">
      <alignment horizontal="center" vertical="center" wrapText="1"/>
    </xf>
    <xf numFmtId="0" fontId="19" fillId="0" borderId="11" xfId="0" applyNumberFormat="1" applyFont="1" applyFill="1" applyBorder="1" applyAlignment="1">
      <alignment horizontal="center" vertical="center" wrapText="1"/>
    </xf>
    <xf numFmtId="0" fontId="19" fillId="3" borderId="11" xfId="0" applyNumberFormat="1" applyFont="1" applyFill="1" applyBorder="1" applyAlignment="1">
      <alignment horizontal="center" vertical="center" wrapText="1"/>
    </xf>
    <xf numFmtId="9" fontId="10" fillId="17" borderId="11" xfId="1" applyFont="1" applyFill="1" applyBorder="1" applyAlignment="1">
      <alignment horizontal="center" vertical="center" wrapText="1"/>
    </xf>
    <xf numFmtId="0" fontId="26" fillId="3" borderId="11" xfId="0" applyFont="1" applyFill="1" applyBorder="1" applyAlignment="1">
      <alignment horizontal="center" vertical="center" wrapText="1"/>
    </xf>
    <xf numFmtId="0" fontId="13" fillId="9" borderId="0" xfId="0" applyFont="1" applyFill="1" applyAlignment="1">
      <alignment horizontal="center" vertical="center"/>
    </xf>
    <xf numFmtId="0" fontId="13" fillId="10" borderId="0" xfId="0" applyFont="1" applyFill="1" applyAlignment="1">
      <alignment horizontal="center" vertical="center"/>
    </xf>
    <xf numFmtId="0" fontId="13" fillId="0" borderId="0" xfId="0" applyFont="1" applyAlignment="1">
      <alignment horizontal="center" vertical="center"/>
    </xf>
    <xf numFmtId="0" fontId="16" fillId="0" borderId="0" xfId="0" applyFont="1" applyAlignment="1">
      <alignment horizontal="center" vertical="center"/>
    </xf>
    <xf numFmtId="0" fontId="13" fillId="0" borderId="0" xfId="0" applyFont="1" applyFill="1" applyAlignment="1">
      <alignment horizontal="center" vertical="center"/>
    </xf>
    <xf numFmtId="0" fontId="13" fillId="0" borderId="0" xfId="0" applyFont="1" applyAlignment="1">
      <alignment horizontal="center" vertical="center" wrapText="1"/>
    </xf>
    <xf numFmtId="0" fontId="16" fillId="0" borderId="0" xfId="0" applyFont="1" applyBorder="1" applyAlignment="1">
      <alignment horizontal="center" vertical="center"/>
    </xf>
    <xf numFmtId="0" fontId="10" fillId="14" borderId="0" xfId="2" applyFont="1" applyFill="1" applyBorder="1" applyAlignment="1">
      <alignment horizontal="center" vertical="center"/>
    </xf>
    <xf numFmtId="0" fontId="10" fillId="14" borderId="13" xfId="2" applyFont="1" applyFill="1" applyBorder="1" applyAlignment="1">
      <alignment horizontal="center" vertical="center"/>
    </xf>
    <xf numFmtId="0" fontId="10" fillId="14" borderId="2" xfId="2" applyFont="1" applyFill="1" applyBorder="1" applyAlignment="1">
      <alignment horizontal="center" vertical="center"/>
    </xf>
    <xf numFmtId="0" fontId="10" fillId="14" borderId="3" xfId="2" applyFont="1" applyFill="1" applyBorder="1" applyAlignment="1">
      <alignment horizontal="center" vertical="center"/>
    </xf>
    <xf numFmtId="0" fontId="10" fillId="14" borderId="4" xfId="2" applyFont="1" applyFill="1" applyBorder="1" applyAlignment="1">
      <alignment horizontal="center" vertical="center"/>
    </xf>
    <xf numFmtId="0" fontId="17" fillId="9" borderId="12" xfId="2" applyFont="1" applyFill="1" applyBorder="1" applyAlignment="1">
      <alignment horizontal="center" vertical="center" wrapText="1"/>
    </xf>
    <xf numFmtId="0" fontId="10" fillId="14" borderId="12" xfId="2" applyFont="1" applyFill="1" applyBorder="1" applyAlignment="1">
      <alignment horizontal="center" vertical="center"/>
    </xf>
    <xf numFmtId="0" fontId="17" fillId="0" borderId="12" xfId="2" applyFont="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7" fillId="0" borderId="2" xfId="0" applyFont="1" applyBorder="1" applyAlignment="1">
      <alignment horizontal="center" vertical="center"/>
    </xf>
    <xf numFmtId="0" fontId="17" fillId="0" borderId="4" xfId="0" applyFont="1" applyBorder="1" applyAlignment="1">
      <alignment horizontal="center" vertical="center"/>
    </xf>
    <xf numFmtId="0" fontId="9" fillId="4" borderId="5" xfId="0" applyFont="1" applyFill="1" applyBorder="1" applyAlignment="1">
      <alignment horizontal="center" vertical="center"/>
    </xf>
    <xf numFmtId="0" fontId="17" fillId="3" borderId="10"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9" fillId="4" borderId="0" xfId="0" applyFont="1" applyFill="1" applyAlignment="1">
      <alignment horizontal="center" vertical="center"/>
    </xf>
    <xf numFmtId="0" fontId="9" fillId="4" borderId="6" xfId="0" applyFont="1" applyFill="1" applyBorder="1" applyAlignment="1">
      <alignment horizontal="center" vertical="center"/>
    </xf>
    <xf numFmtId="0" fontId="17" fillId="9" borderId="12" xfId="2" applyFont="1" applyFill="1" applyBorder="1" applyAlignment="1">
      <alignment horizontal="center" vertical="center"/>
    </xf>
    <xf numFmtId="0" fontId="27" fillId="9" borderId="0" xfId="0" applyFont="1" applyFill="1" applyAlignment="1">
      <alignment horizontal="center" vertical="center" wrapText="1"/>
    </xf>
  </cellXfs>
  <cellStyles count="12">
    <cellStyle name="Hipervínculo" xfId="3" builtinId="8" hidden="1"/>
    <cellStyle name="Hipervínculo" xfId="5" builtinId="8" hidden="1"/>
    <cellStyle name="Hipervínculo" xfId="7" builtinId="8" hidden="1"/>
    <cellStyle name="Hipervínculo" xfId="11" builtinId="8"/>
    <cellStyle name="Hipervínculo visitado" xfId="4" builtinId="9" hidden="1"/>
    <cellStyle name="Hipervínculo visitado" xfId="6" builtinId="9" hidden="1"/>
    <cellStyle name="Hipervínculo visitado" xfId="8" builtinId="9" hidden="1"/>
    <cellStyle name="Millares" xfId="9" builtinId="3"/>
    <cellStyle name="Moneda" xfId="10" builtinId="4"/>
    <cellStyle name="Normal" xfId="0" builtinId="0"/>
    <cellStyle name="Normal 2" xfId="2"/>
    <cellStyle name="Porcentaje" xfId="1" builtinId="5"/>
  </cellStyles>
  <dxfs count="187">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ill>
        <patternFill>
          <bgColor rgb="FF833C0B"/>
        </patternFill>
      </fill>
    </dxf>
    <dxf>
      <fill>
        <patternFill>
          <bgColor rgb="FF1F4E79"/>
        </patternFill>
      </fill>
    </dxf>
    <dxf>
      <fill>
        <patternFill>
          <bgColor rgb="FFFF9900"/>
        </patternFill>
      </fill>
    </dxf>
    <dxf>
      <fill>
        <patternFill>
          <bgColor rgb="FFCC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19050</xdr:colOff>
      <xdr:row>0</xdr:row>
      <xdr:rowOff>612577</xdr:rowOff>
    </xdr:to>
    <xdr:pic>
      <xdr:nvPicPr>
        <xdr:cNvPr id="2049" name="Picture 1">
          <a:extLst>
            <a:ext uri="{FF2B5EF4-FFF2-40B4-BE49-F238E27FC236}">
              <a16:creationId xmlns:a16="http://schemas.microsoft.com/office/drawing/2014/main" id="{708FE3F5-6189-4F68-8389-FA90EE63C4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43575" y="0"/>
          <a:ext cx="1905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28575</xdr:colOff>
      <xdr:row>0</xdr:row>
      <xdr:rowOff>0</xdr:rowOff>
    </xdr:from>
    <xdr:to>
      <xdr:col>3</xdr:col>
      <xdr:colOff>47625</xdr:colOff>
      <xdr:row>0</xdr:row>
      <xdr:rowOff>612577</xdr:rowOff>
    </xdr:to>
    <xdr:pic>
      <xdr:nvPicPr>
        <xdr:cNvPr id="2050" name="Picture 2">
          <a:extLst>
            <a:ext uri="{FF2B5EF4-FFF2-40B4-BE49-F238E27FC236}">
              <a16:creationId xmlns:a16="http://schemas.microsoft.com/office/drawing/2014/main" id="{5CDF0D3A-7483-4F28-9FAB-8ECCAB09A06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0" y="0"/>
          <a:ext cx="1905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0</xdr:row>
      <xdr:rowOff>0</xdr:rowOff>
    </xdr:from>
    <xdr:to>
      <xdr:col>3</xdr:col>
      <xdr:colOff>76200</xdr:colOff>
      <xdr:row>0</xdr:row>
      <xdr:rowOff>612577</xdr:rowOff>
    </xdr:to>
    <xdr:pic>
      <xdr:nvPicPr>
        <xdr:cNvPr id="2051" name="Picture 3">
          <a:extLst>
            <a:ext uri="{FF2B5EF4-FFF2-40B4-BE49-F238E27FC236}">
              <a16:creationId xmlns:a16="http://schemas.microsoft.com/office/drawing/2014/main" id="{1664F4E8-F40C-49C9-8638-7F9A01369D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00725" y="0"/>
          <a:ext cx="1905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85725</xdr:colOff>
      <xdr:row>0</xdr:row>
      <xdr:rowOff>0</xdr:rowOff>
    </xdr:from>
    <xdr:to>
      <xdr:col>3</xdr:col>
      <xdr:colOff>104775</xdr:colOff>
      <xdr:row>0</xdr:row>
      <xdr:rowOff>612577</xdr:rowOff>
    </xdr:to>
    <xdr:pic>
      <xdr:nvPicPr>
        <xdr:cNvPr id="2052" name="Picture 4">
          <a:extLst>
            <a:ext uri="{FF2B5EF4-FFF2-40B4-BE49-F238E27FC236}">
              <a16:creationId xmlns:a16="http://schemas.microsoft.com/office/drawing/2014/main" id="{9FB86B0E-8798-444B-889E-159C1C5591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29300" y="0"/>
          <a:ext cx="19050"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0</xdr:colOff>
      <xdr:row>0</xdr:row>
      <xdr:rowOff>0</xdr:rowOff>
    </xdr:from>
    <xdr:to>
      <xdr:col>5</xdr:col>
      <xdr:colOff>19050</xdr:colOff>
      <xdr:row>0</xdr:row>
      <xdr:rowOff>445583</xdr:rowOff>
    </xdr:to>
    <xdr:pic>
      <xdr:nvPicPr>
        <xdr:cNvPr id="2054" name="Picture 6">
          <a:extLst>
            <a:ext uri="{FF2B5EF4-FFF2-40B4-BE49-F238E27FC236}">
              <a16:creationId xmlns:a16="http://schemas.microsoft.com/office/drawing/2014/main" id="{6B426275-B2A0-4D2C-9DC0-CAEBC27DD2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53775" y="2105025"/>
          <a:ext cx="1905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28575</xdr:colOff>
      <xdr:row>0</xdr:row>
      <xdr:rowOff>0</xdr:rowOff>
    </xdr:from>
    <xdr:to>
      <xdr:col>5</xdr:col>
      <xdr:colOff>47625</xdr:colOff>
      <xdr:row>0</xdr:row>
      <xdr:rowOff>445583</xdr:rowOff>
    </xdr:to>
    <xdr:pic>
      <xdr:nvPicPr>
        <xdr:cNvPr id="2055" name="Picture 7">
          <a:extLst>
            <a:ext uri="{FF2B5EF4-FFF2-40B4-BE49-F238E27FC236}">
              <a16:creationId xmlns:a16="http://schemas.microsoft.com/office/drawing/2014/main" id="{2B20CCE6-C5FC-4C99-9E06-417153AA81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82350" y="2105025"/>
          <a:ext cx="1905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57150</xdr:colOff>
      <xdr:row>0</xdr:row>
      <xdr:rowOff>0</xdr:rowOff>
    </xdr:from>
    <xdr:to>
      <xdr:col>5</xdr:col>
      <xdr:colOff>76200</xdr:colOff>
      <xdr:row>0</xdr:row>
      <xdr:rowOff>445583</xdr:rowOff>
    </xdr:to>
    <xdr:pic>
      <xdr:nvPicPr>
        <xdr:cNvPr id="2056" name="Picture 8">
          <a:extLst>
            <a:ext uri="{FF2B5EF4-FFF2-40B4-BE49-F238E27FC236}">
              <a16:creationId xmlns:a16="http://schemas.microsoft.com/office/drawing/2014/main" id="{9B0C2265-C37F-4577-A345-904A63A3BB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2105025"/>
          <a:ext cx="1905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85725</xdr:colOff>
      <xdr:row>0</xdr:row>
      <xdr:rowOff>0</xdr:rowOff>
    </xdr:from>
    <xdr:to>
      <xdr:col>5</xdr:col>
      <xdr:colOff>104775</xdr:colOff>
      <xdr:row>0</xdr:row>
      <xdr:rowOff>445583</xdr:rowOff>
    </xdr:to>
    <xdr:pic>
      <xdr:nvPicPr>
        <xdr:cNvPr id="2057" name="Picture 9">
          <a:extLst>
            <a:ext uri="{FF2B5EF4-FFF2-40B4-BE49-F238E27FC236}">
              <a16:creationId xmlns:a16="http://schemas.microsoft.com/office/drawing/2014/main" id="{2B073FBA-1746-4C6E-A90A-3E6D2B19A8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39500" y="2105025"/>
          <a:ext cx="1905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1522431</xdr:colOff>
      <xdr:row>0</xdr:row>
      <xdr:rowOff>381001</xdr:rowOff>
    </xdr:from>
    <xdr:to>
      <xdr:col>17</xdr:col>
      <xdr:colOff>71438</xdr:colOff>
      <xdr:row>3</xdr:row>
      <xdr:rowOff>0</xdr:rowOff>
    </xdr:to>
    <xdr:pic>
      <xdr:nvPicPr>
        <xdr:cNvPr id="12" name="Imagen 11">
          <a:extLst>
            <a:ext uri="{FF2B5EF4-FFF2-40B4-BE49-F238E27FC236}">
              <a16:creationId xmlns:a16="http://schemas.microsoft.com/office/drawing/2014/main" id="{471FD519-5832-4851-883D-4808B095C62B}"/>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764056" y="381001"/>
          <a:ext cx="9359882" cy="2047874"/>
        </a:xfrm>
        <a:prstGeom prst="rect">
          <a:avLst/>
        </a:prstGeom>
      </xdr:spPr>
    </xdr:pic>
    <xdr:clientData/>
  </xdr:twoCellAnchor>
  <xdr:twoCellAnchor editAs="oneCell">
    <xdr:from>
      <xdr:col>0</xdr:col>
      <xdr:colOff>577454</xdr:colOff>
      <xdr:row>0</xdr:row>
      <xdr:rowOff>0</xdr:rowOff>
    </xdr:from>
    <xdr:to>
      <xdr:col>2</xdr:col>
      <xdr:colOff>1262062</xdr:colOff>
      <xdr:row>3</xdr:row>
      <xdr:rowOff>167643</xdr:rowOff>
    </xdr:to>
    <xdr:pic>
      <xdr:nvPicPr>
        <xdr:cNvPr id="2" name="Imagen 1">
          <a:extLst>
            <a:ext uri="{FF2B5EF4-FFF2-40B4-BE49-F238E27FC236}">
              <a16:creationId xmlns:a16="http://schemas.microsoft.com/office/drawing/2014/main" id="{364C7F3D-1F3B-4AE7-A68F-72F7A4171C76}"/>
            </a:ext>
          </a:extLst>
        </xdr:cNvPr>
        <xdr:cNvPicPr>
          <a:picLocks noChangeAspect="1"/>
        </xdr:cNvPicPr>
      </xdr:nvPicPr>
      <xdr:blipFill>
        <a:blip xmlns:r="http://schemas.openxmlformats.org/officeDocument/2006/relationships" r:embed="rId4"/>
        <a:stretch>
          <a:fillRect/>
        </a:stretch>
      </xdr:blipFill>
      <xdr:spPr>
        <a:xfrm>
          <a:off x="577454" y="0"/>
          <a:ext cx="5328046" cy="25965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guimiento%202020/POA%20bR/Direcci&#243;n%20General%20de%20Ascentamientos%20Humanos/POA-bR%20F-07%202020%20Direcci&#243;n%20General%20de%20Ascentamientos%20Humanos/POA-bR%20F-07%203%20de%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guimiento%202020/POA%20bR/Direcci&#243;n%20General%20de%20Desarrollo%20Urbano/POA-bR%20F-07%202020%20Direcci&#243;n%20General%20de%20Desarrollo%20Urbano/POA-bR%20F-07%202020%20Direcci&#243;n%20General%20de%20Desarrollo%20Urbano%203%20de%2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osalba\POA%20bR2020\Seguimiento%20a%20Indicadores%203ER%20TRIMESTRE%202020\FORMATO%20DGPESPOA07%202020%20T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Host\tercer%20trimestre\POA\Desarrollo%20economico\POA-bR%20F-07%20DES%20ECON%203er%20Trim.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roteccion%20roy%202do%20trim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pe.aronquillo/Desktop/A&#241;o%202019/Formato%207/Formatos%20Validados%204to%20trimestre/DGPESPOA07%20deporte%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s>
    <sheetDataSet>
      <sheetData sheetId="0"/>
      <sheetData sheetId="1">
        <row r="2">
          <cell r="A2" t="str">
            <v>Presidencia Municipal</v>
          </cell>
          <cell r="B2" t="str">
            <v>0100</v>
          </cell>
        </row>
        <row r="3">
          <cell r="A3" t="str">
            <v>H. Cuerpo de Regidores</v>
          </cell>
          <cell r="B3" t="str">
            <v>0200</v>
          </cell>
        </row>
        <row r="4">
          <cell r="A4" t="str">
            <v>Sindicatura</v>
          </cell>
          <cell r="B4" t="str">
            <v>0300</v>
          </cell>
        </row>
        <row r="5">
          <cell r="A5" t="str">
            <v>Secretaría Particular</v>
          </cell>
          <cell r="B5" t="str">
            <v>0400</v>
          </cell>
        </row>
        <row r="6">
          <cell r="A6" t="str">
            <v>Secretaría Técnica</v>
          </cell>
          <cell r="B6" t="str">
            <v>0500</v>
          </cell>
        </row>
        <row r="7">
          <cell r="A7" t="str">
            <v>Coordinación General de Comunicación Social</v>
          </cell>
          <cell r="B7" t="str">
            <v>0600</v>
          </cell>
        </row>
        <row r="8">
          <cell r="A8" t="str">
            <v>Secretaría del Ayuntamiento</v>
          </cell>
          <cell r="B8" t="str">
            <v>0800</v>
          </cell>
        </row>
        <row r="9">
          <cell r="A9" t="str">
            <v>Tesorería Municipal</v>
          </cell>
          <cell r="B9" t="str">
            <v>0900</v>
          </cell>
        </row>
        <row r="10">
          <cell r="A10" t="str">
            <v>Contraloría Municipal</v>
          </cell>
          <cell r="B10" t="str">
            <v>1000</v>
          </cell>
        </row>
        <row r="11">
          <cell r="A11" t="str">
            <v>Oficialía Mayor</v>
          </cell>
          <cell r="B11" t="str">
            <v>1100</v>
          </cell>
        </row>
        <row r="12">
          <cell r="A12" t="str">
            <v>Secretaría de Seguridad Pública Municipal</v>
          </cell>
          <cell r="B12" t="str">
            <v>1200</v>
          </cell>
        </row>
        <row r="13">
          <cell r="A13" t="str">
            <v>Dirección General de Servicios Públicos Municipales</v>
          </cell>
          <cell r="B13" t="str">
            <v>1300</v>
          </cell>
        </row>
        <row r="14">
          <cell r="A14" t="str">
            <v>Dirección General de Obras Públicas</v>
          </cell>
          <cell r="B14" t="str">
            <v>1400</v>
          </cell>
        </row>
        <row r="15">
          <cell r="A15" t="str">
            <v>Dirección General de Desarrollo Social</v>
          </cell>
          <cell r="B15" t="str">
            <v>1500</v>
          </cell>
        </row>
        <row r="16">
          <cell r="A16" t="str">
            <v>Dirección de Educación</v>
          </cell>
          <cell r="B16" t="str">
            <v>1600</v>
          </cell>
        </row>
        <row r="17">
          <cell r="A17" t="str">
            <v>Instituto Municipal del Deporte y Cultura Física de Juárez</v>
          </cell>
          <cell r="B17" t="str">
            <v>1700</v>
          </cell>
        </row>
        <row r="18">
          <cell r="A18" t="str">
            <v>Dirección General de Desarrollo Económico</v>
          </cell>
          <cell r="B18" t="str">
            <v>1800</v>
          </cell>
        </row>
        <row r="19">
          <cell r="A19" t="str">
            <v>Dirección de Ecología</v>
          </cell>
          <cell r="B19" t="str">
            <v>1900</v>
          </cell>
        </row>
        <row r="20">
          <cell r="A20" t="str">
            <v>Dirección General de Asentamientos Humanos</v>
          </cell>
          <cell r="B20" t="str">
            <v>2000</v>
          </cell>
        </row>
        <row r="21">
          <cell r="A21" t="str">
            <v>Coordinación de Asesores</v>
          </cell>
          <cell r="B21" t="str">
            <v>2100</v>
          </cell>
        </row>
        <row r="22">
          <cell r="A22" t="str">
            <v>Dirección General de Protección Civil</v>
          </cell>
          <cell r="B22" t="str">
            <v>2200</v>
          </cell>
        </row>
        <row r="23">
          <cell r="A23" t="str">
            <v>Apoyos y prestaciones a Pensionados y Jubilados</v>
          </cell>
          <cell r="B23" t="str">
            <v>2300</v>
          </cell>
        </row>
        <row r="24">
          <cell r="A24" t="str">
            <v>Coordinación de redes Sociales</v>
          </cell>
          <cell r="B24" t="str">
            <v>2400</v>
          </cell>
        </row>
        <row r="25">
          <cell r="A25" t="str">
            <v>Sistema para el Desarrollo Integral de la Familia del Municipio de Juárez</v>
          </cell>
          <cell r="B25" t="str">
            <v>2500</v>
          </cell>
        </row>
        <row r="26">
          <cell r="A26" t="str">
            <v>Instituto Municipal de Investigación y Planeación</v>
          </cell>
          <cell r="B26" t="str">
            <v>2800</v>
          </cell>
        </row>
        <row r="27">
          <cell r="A27" t="str">
            <v>Dirección General de Desarrollo Urbano</v>
          </cell>
          <cell r="B27" t="str">
            <v>3000</v>
          </cell>
        </row>
        <row r="28">
          <cell r="A28" t="str">
            <v>Dirección General de Tránsito</v>
          </cell>
          <cell r="B28" t="str">
            <v>3100</v>
          </cell>
        </row>
        <row r="29">
          <cell r="A29" t="str">
            <v>Dirección General de Centros Comunitarios</v>
          </cell>
          <cell r="B29" t="str">
            <v>3200</v>
          </cell>
        </row>
        <row r="30">
          <cell r="A30" t="str">
            <v>Dirección General de Planeación y Evaluación</v>
          </cell>
          <cell r="B30" t="str">
            <v>3300</v>
          </cell>
        </row>
        <row r="31">
          <cell r="A31" t="str">
            <v>Dirección de Salud Municipal</v>
          </cell>
          <cell r="B31" t="str">
            <v>3400</v>
          </cell>
        </row>
        <row r="32">
          <cell r="A32" t="str">
            <v>Instituto Municipal de la Mujer</v>
          </cell>
          <cell r="B32" t="str">
            <v>3800</v>
          </cell>
        </row>
        <row r="33">
          <cell r="A33" t="str">
            <v>instituto Municipal de la Juventud de Juárez</v>
          </cell>
          <cell r="B33" t="str">
            <v>3900</v>
          </cell>
        </row>
        <row r="34">
          <cell r="A34" t="str">
            <v>Administrador de la Ciudad</v>
          </cell>
          <cell r="B34" t="str">
            <v>4000</v>
          </cell>
        </row>
        <row r="35">
          <cell r="A35" t="str">
            <v>Dirección General de Informática y Comunicaciones</v>
          </cell>
          <cell r="B35" t="str">
            <v>4100</v>
          </cell>
        </row>
        <row r="36">
          <cell r="A36" t="str">
            <v>Instituto para la Cultura del Municipio de Juárez</v>
          </cell>
          <cell r="B36" t="str">
            <v>4200</v>
          </cell>
        </row>
        <row r="37">
          <cell r="A37" t="str">
            <v>Inversión Municipal</v>
          </cell>
          <cell r="B37" t="str">
            <v>5000</v>
          </cell>
        </row>
        <row r="38">
          <cell r="A38" t="str">
            <v>Sistema de Urbanización Municipal Adicional</v>
          </cell>
          <cell r="B38"/>
        </row>
        <row r="39">
          <cell r="A39" t="str">
            <v>Operadora Municipal de Estacionamientos de Juárez</v>
          </cell>
          <cell r="B39"/>
        </row>
        <row r="40">
          <cell r="A40" t="str">
            <v>Dirección de Desarrollo Rural</v>
          </cell>
          <cell r="B40">
            <v>4001</v>
          </cell>
        </row>
        <row r="41">
          <cell r="A41" t="str">
            <v>Coordinación de Resiliencia</v>
          </cell>
          <cell r="B41" t="str">
            <v>0403</v>
          </cell>
        </row>
        <row r="42">
          <cell r="A42" t="str">
            <v>Dirección de Atención Ciudadana</v>
          </cell>
          <cell r="B42" t="str">
            <v>0401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s>
    <sheetDataSet>
      <sheetData sheetId="0"/>
      <sheetData sheetId="1">
        <row r="2">
          <cell r="A2" t="str">
            <v>Presidencia Municipal</v>
          </cell>
          <cell r="B2" t="str">
            <v>0100</v>
          </cell>
        </row>
        <row r="3">
          <cell r="A3" t="str">
            <v>H. Cuerpo de Regidores</v>
          </cell>
          <cell r="B3" t="str">
            <v>0200</v>
          </cell>
        </row>
        <row r="4">
          <cell r="A4" t="str">
            <v>Sindicatura</v>
          </cell>
          <cell r="B4" t="str">
            <v>0300</v>
          </cell>
        </row>
        <row r="5">
          <cell r="A5" t="str">
            <v>Secretaría Particular</v>
          </cell>
          <cell r="B5" t="str">
            <v>0400</v>
          </cell>
        </row>
        <row r="6">
          <cell r="A6" t="str">
            <v>Secretaría Técnica</v>
          </cell>
          <cell r="B6" t="str">
            <v>0500</v>
          </cell>
        </row>
        <row r="7">
          <cell r="A7" t="str">
            <v>Coordinación General de Comunicación Social</v>
          </cell>
          <cell r="B7" t="str">
            <v>0600</v>
          </cell>
        </row>
        <row r="8">
          <cell r="A8" t="str">
            <v>Secretaría del Ayuntamiento</v>
          </cell>
          <cell r="B8" t="str">
            <v>0800</v>
          </cell>
        </row>
        <row r="9">
          <cell r="A9" t="str">
            <v>Tesorería Municipal</v>
          </cell>
          <cell r="B9" t="str">
            <v>0900</v>
          </cell>
        </row>
        <row r="10">
          <cell r="A10" t="str">
            <v>Contraloría Municipal</v>
          </cell>
          <cell r="B10" t="str">
            <v>1000</v>
          </cell>
        </row>
        <row r="11">
          <cell r="A11" t="str">
            <v>Oficialía Mayor</v>
          </cell>
          <cell r="B11" t="str">
            <v>1100</v>
          </cell>
        </row>
        <row r="12">
          <cell r="A12" t="str">
            <v>Secretaría de Seguridad Pública Municipal</v>
          </cell>
          <cell r="B12" t="str">
            <v>1200</v>
          </cell>
        </row>
        <row r="13">
          <cell r="A13" t="str">
            <v>Dirección General de Servicios Públicos Municipales</v>
          </cell>
          <cell r="B13" t="str">
            <v>1300</v>
          </cell>
        </row>
        <row r="14">
          <cell r="A14" t="str">
            <v>Dirección General de Obras Públicas</v>
          </cell>
          <cell r="B14" t="str">
            <v>1400</v>
          </cell>
        </row>
        <row r="15">
          <cell r="A15" t="str">
            <v>Dirección General de Desarrollo Social</v>
          </cell>
          <cell r="B15" t="str">
            <v>1500</v>
          </cell>
        </row>
        <row r="16">
          <cell r="A16" t="str">
            <v>Dirección de Educación</v>
          </cell>
          <cell r="B16" t="str">
            <v>1600</v>
          </cell>
        </row>
        <row r="17">
          <cell r="A17" t="str">
            <v>Instituto Municipal del Deporte y Cultura Física de Juárez</v>
          </cell>
          <cell r="B17" t="str">
            <v>1700</v>
          </cell>
        </row>
        <row r="18">
          <cell r="A18" t="str">
            <v>Dirección General de Desarrollo Económico</v>
          </cell>
          <cell r="B18" t="str">
            <v>1800</v>
          </cell>
        </row>
        <row r="19">
          <cell r="A19" t="str">
            <v>Dirección de Ecología</v>
          </cell>
          <cell r="B19" t="str">
            <v>1900</v>
          </cell>
        </row>
        <row r="20">
          <cell r="A20" t="str">
            <v>Dirección General de Asentamientos Humanos</v>
          </cell>
          <cell r="B20" t="str">
            <v>2000</v>
          </cell>
        </row>
        <row r="21">
          <cell r="A21" t="str">
            <v>Coordinación de Asesores</v>
          </cell>
          <cell r="B21" t="str">
            <v>2100</v>
          </cell>
        </row>
        <row r="22">
          <cell r="A22" t="str">
            <v>Dirección General de Protección Civil</v>
          </cell>
          <cell r="B22" t="str">
            <v>2200</v>
          </cell>
        </row>
        <row r="23">
          <cell r="A23" t="str">
            <v>Apoyos y prestaciones a Pensionados y Jubilados</v>
          </cell>
          <cell r="B23" t="str">
            <v>2300</v>
          </cell>
        </row>
        <row r="24">
          <cell r="A24" t="str">
            <v>Coordinación de redes Sociales</v>
          </cell>
          <cell r="B24" t="str">
            <v>2400</v>
          </cell>
        </row>
        <row r="25">
          <cell r="A25" t="str">
            <v>Sistema para el Desarrollo Integral de la Familia del Municipio de Juárez</v>
          </cell>
          <cell r="B25" t="str">
            <v>2500</v>
          </cell>
        </row>
        <row r="26">
          <cell r="A26" t="str">
            <v>Instituto Municipal de Investigación y Planeación</v>
          </cell>
          <cell r="B26" t="str">
            <v>2800</v>
          </cell>
        </row>
        <row r="27">
          <cell r="A27" t="str">
            <v>Dirección General de Desarrollo Urbano</v>
          </cell>
          <cell r="B27" t="str">
            <v>3000</v>
          </cell>
        </row>
        <row r="28">
          <cell r="A28" t="str">
            <v>Dirección General de Tránsito</v>
          </cell>
          <cell r="B28" t="str">
            <v>3100</v>
          </cell>
        </row>
        <row r="29">
          <cell r="A29" t="str">
            <v>Dirección General de Centros Comunitarios</v>
          </cell>
          <cell r="B29" t="str">
            <v>3200</v>
          </cell>
        </row>
        <row r="30">
          <cell r="A30" t="str">
            <v>Dirección General de Planeación y Evaluación</v>
          </cell>
          <cell r="B30" t="str">
            <v>3300</v>
          </cell>
        </row>
        <row r="31">
          <cell r="A31" t="str">
            <v>Dirección de Salud Municipal</v>
          </cell>
          <cell r="B31" t="str">
            <v>3400</v>
          </cell>
        </row>
        <row r="32">
          <cell r="A32" t="str">
            <v>Instituto Municipal de la Mujer</v>
          </cell>
          <cell r="B32" t="str">
            <v>3800</v>
          </cell>
        </row>
        <row r="33">
          <cell r="A33" t="str">
            <v>instituto Municipal de la Juventud de Juárez</v>
          </cell>
          <cell r="B33" t="str">
            <v>3900</v>
          </cell>
        </row>
        <row r="34">
          <cell r="A34" t="str">
            <v>Administrador de la Ciudad</v>
          </cell>
          <cell r="B34" t="str">
            <v>4000</v>
          </cell>
        </row>
        <row r="35">
          <cell r="A35" t="str">
            <v>Dirección General de Informática y Comunicaciones</v>
          </cell>
          <cell r="B35" t="str">
            <v>4100</v>
          </cell>
        </row>
        <row r="36">
          <cell r="A36" t="str">
            <v>Instituto para la Cultura del Municipio de Juárez</v>
          </cell>
          <cell r="B36" t="str">
            <v>4200</v>
          </cell>
        </row>
        <row r="37">
          <cell r="A37" t="str">
            <v>Inversión Municipal</v>
          </cell>
          <cell r="B37" t="str">
            <v>5000</v>
          </cell>
        </row>
        <row r="38">
          <cell r="A38" t="str">
            <v>Sistema de Urbanización Municipal Adicional</v>
          </cell>
          <cell r="B38"/>
        </row>
        <row r="39">
          <cell r="A39" t="str">
            <v>Operadora Municipal de Estacionamientos de Juárez</v>
          </cell>
          <cell r="B39"/>
        </row>
        <row r="40">
          <cell r="A40" t="str">
            <v>Dirección de Desarrollo Rural</v>
          </cell>
          <cell r="B40">
            <v>4001</v>
          </cell>
        </row>
        <row r="41">
          <cell r="A41" t="str">
            <v>Coordinación de Resiliencia</v>
          </cell>
          <cell r="B41" t="str">
            <v>0403</v>
          </cell>
        </row>
        <row r="42">
          <cell r="A42" t="str">
            <v>Dirección de Atención Ciudadana</v>
          </cell>
          <cell r="B42" t="str">
            <v>0401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s>
    <sheetDataSet>
      <sheetData sheetId="0" refreshError="1"/>
      <sheetData sheetId="1">
        <row r="2">
          <cell r="A2" t="str">
            <v>Presidencia Municipal</v>
          </cell>
          <cell r="B2" t="str">
            <v>0100</v>
          </cell>
        </row>
        <row r="3">
          <cell r="A3" t="str">
            <v>H. Cuerpo de Regidores</v>
          </cell>
          <cell r="B3" t="str">
            <v>0200</v>
          </cell>
        </row>
        <row r="4">
          <cell r="A4" t="str">
            <v>Sindicatura</v>
          </cell>
          <cell r="B4" t="str">
            <v>0300</v>
          </cell>
        </row>
        <row r="5">
          <cell r="A5" t="str">
            <v>Secretaría Particular</v>
          </cell>
          <cell r="B5" t="str">
            <v>0400</v>
          </cell>
        </row>
        <row r="6">
          <cell r="A6" t="str">
            <v>Secretaría Técnica</v>
          </cell>
          <cell r="B6" t="str">
            <v>0500</v>
          </cell>
        </row>
        <row r="7">
          <cell r="A7" t="str">
            <v>Coordinación General de Comunicación Social</v>
          </cell>
          <cell r="B7" t="str">
            <v>0600</v>
          </cell>
        </row>
        <row r="8">
          <cell r="A8" t="str">
            <v>Secretaría del Ayuntamiento</v>
          </cell>
          <cell r="B8" t="str">
            <v>0800</v>
          </cell>
        </row>
        <row r="9">
          <cell r="A9" t="str">
            <v>Tesorería Municipal</v>
          </cell>
          <cell r="B9" t="str">
            <v>0900</v>
          </cell>
        </row>
        <row r="10">
          <cell r="A10" t="str">
            <v>Contraloría Municipal</v>
          </cell>
          <cell r="B10" t="str">
            <v>1000</v>
          </cell>
        </row>
        <row r="11">
          <cell r="A11" t="str">
            <v>Oficialía Mayor</v>
          </cell>
          <cell r="B11" t="str">
            <v>1100</v>
          </cell>
        </row>
        <row r="12">
          <cell r="A12" t="str">
            <v>Secretaría de Seguridad Pública Municipal</v>
          </cell>
          <cell r="B12" t="str">
            <v>1200</v>
          </cell>
        </row>
        <row r="13">
          <cell r="A13" t="str">
            <v>Dirección General de Servicios Públicos Municipales</v>
          </cell>
          <cell r="B13" t="str">
            <v>1300</v>
          </cell>
        </row>
        <row r="14">
          <cell r="A14" t="str">
            <v>Dirección General de Obras Públicas</v>
          </cell>
          <cell r="B14" t="str">
            <v>1400</v>
          </cell>
        </row>
        <row r="15">
          <cell r="A15" t="str">
            <v>Dirección General de Desarrollo Social</v>
          </cell>
          <cell r="B15" t="str">
            <v>1500</v>
          </cell>
        </row>
        <row r="16">
          <cell r="A16" t="str">
            <v>Dirección de Educación</v>
          </cell>
          <cell r="B16" t="str">
            <v>1600</v>
          </cell>
        </row>
        <row r="17">
          <cell r="A17" t="str">
            <v>Instituto Municipal del Deporte y Cultura Física de Juárez</v>
          </cell>
          <cell r="B17" t="str">
            <v>1700</v>
          </cell>
        </row>
        <row r="18">
          <cell r="A18" t="str">
            <v>Dirección General de Desarrollo Económico</v>
          </cell>
          <cell r="B18" t="str">
            <v>1800</v>
          </cell>
        </row>
        <row r="19">
          <cell r="A19" t="str">
            <v>Dirección de Ecología</v>
          </cell>
          <cell r="B19" t="str">
            <v>1900</v>
          </cell>
        </row>
        <row r="20">
          <cell r="A20" t="str">
            <v>Dirección General de Asentamientos Humanos</v>
          </cell>
          <cell r="B20" t="str">
            <v>2000</v>
          </cell>
        </row>
        <row r="21">
          <cell r="A21" t="str">
            <v>Coordinación de Asesores</v>
          </cell>
          <cell r="B21" t="str">
            <v>2100</v>
          </cell>
        </row>
        <row r="22">
          <cell r="A22" t="str">
            <v>Dirección General de Protección Civil</v>
          </cell>
          <cell r="B22" t="str">
            <v>2200</v>
          </cell>
        </row>
        <row r="23">
          <cell r="A23" t="str">
            <v>Apoyos y prestaciones a Pensionados y Jubilados</v>
          </cell>
          <cell r="B23" t="str">
            <v>2300</v>
          </cell>
        </row>
        <row r="24">
          <cell r="A24" t="str">
            <v>Coordinación de redes Sociales</v>
          </cell>
          <cell r="B24" t="str">
            <v>2400</v>
          </cell>
        </row>
        <row r="25">
          <cell r="A25" t="str">
            <v>Sistema para el Desarrollo Integral de la Familia del Municipio de Juárez</v>
          </cell>
          <cell r="B25" t="str">
            <v>2500</v>
          </cell>
        </row>
        <row r="26">
          <cell r="A26" t="str">
            <v>Instituto Municipal de Investigación y Planeación</v>
          </cell>
          <cell r="B26" t="str">
            <v>2800</v>
          </cell>
        </row>
        <row r="27">
          <cell r="A27" t="str">
            <v>Dirección General de Desarrollo Urbano</v>
          </cell>
          <cell r="B27" t="str">
            <v>3000</v>
          </cell>
        </row>
        <row r="28">
          <cell r="A28" t="str">
            <v>Dirección General de Tránsito</v>
          </cell>
          <cell r="B28" t="str">
            <v>3100</v>
          </cell>
        </row>
        <row r="29">
          <cell r="A29" t="str">
            <v>Dirección General de Centros Comunitarios</v>
          </cell>
          <cell r="B29" t="str">
            <v>3200</v>
          </cell>
        </row>
        <row r="30">
          <cell r="A30" t="str">
            <v>Dirección General de Planeación y Evaluación</v>
          </cell>
          <cell r="B30" t="str">
            <v>3300</v>
          </cell>
        </row>
        <row r="31">
          <cell r="A31" t="str">
            <v>Dirección de Salud Municipal</v>
          </cell>
          <cell r="B31" t="str">
            <v>3400</v>
          </cell>
        </row>
        <row r="32">
          <cell r="A32" t="str">
            <v>Instituto Municipal de la Mujer</v>
          </cell>
          <cell r="B32" t="str">
            <v>3800</v>
          </cell>
        </row>
        <row r="33">
          <cell r="A33" t="str">
            <v>instituto Municipal de la Juventud de Juárez</v>
          </cell>
          <cell r="B33" t="str">
            <v>3900</v>
          </cell>
        </row>
        <row r="34">
          <cell r="A34" t="str">
            <v>Administrador de la Ciudad</v>
          </cell>
          <cell r="B34" t="str">
            <v>4000</v>
          </cell>
        </row>
        <row r="35">
          <cell r="A35" t="str">
            <v>Dirección General de Informática y Comunicaciones</v>
          </cell>
          <cell r="B35" t="str">
            <v>4100</v>
          </cell>
        </row>
        <row r="36">
          <cell r="A36" t="str">
            <v>Instituto para la Cultura del Municipio de Juárez</v>
          </cell>
          <cell r="B36" t="str">
            <v>4200</v>
          </cell>
        </row>
        <row r="37">
          <cell r="A37" t="str">
            <v>Inversión Municipal</v>
          </cell>
          <cell r="B37" t="str">
            <v>5000</v>
          </cell>
        </row>
        <row r="38">
          <cell r="A38" t="str">
            <v>Sistema de Urbanización Municipal Adicional</v>
          </cell>
        </row>
        <row r="39">
          <cell r="A39" t="str">
            <v>Operadora Municipal de Estacionamientos de Juárez</v>
          </cell>
        </row>
        <row r="40">
          <cell r="A40" t="str">
            <v>Dirección de Desarrollo Rural</v>
          </cell>
          <cell r="B40">
            <v>4001</v>
          </cell>
        </row>
        <row r="41">
          <cell r="A41" t="str">
            <v>Coordinación de Resiliencia</v>
          </cell>
          <cell r="B41" t="str">
            <v>0403</v>
          </cell>
        </row>
        <row r="42">
          <cell r="A42" t="str">
            <v>Dirección de Atención Ciudadana</v>
          </cell>
          <cell r="B42" t="str">
            <v>0401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s>
    <sheetDataSet>
      <sheetData sheetId="0" refreshError="1"/>
      <sheetData sheetId="1">
        <row r="2">
          <cell r="A2" t="str">
            <v>Presidencia Municipal</v>
          </cell>
          <cell r="B2" t="str">
            <v>0100</v>
          </cell>
        </row>
        <row r="3">
          <cell r="A3" t="str">
            <v>H. Cuerpo de Regidores</v>
          </cell>
          <cell r="B3" t="str">
            <v>0200</v>
          </cell>
        </row>
        <row r="4">
          <cell r="A4" t="str">
            <v>Sindicatura</v>
          </cell>
          <cell r="B4" t="str">
            <v>0300</v>
          </cell>
        </row>
        <row r="5">
          <cell r="A5" t="str">
            <v>Secretaría Particular</v>
          </cell>
          <cell r="B5" t="str">
            <v>0400</v>
          </cell>
        </row>
        <row r="6">
          <cell r="A6" t="str">
            <v>Secretaría Técnica</v>
          </cell>
          <cell r="B6" t="str">
            <v>0500</v>
          </cell>
        </row>
        <row r="7">
          <cell r="A7" t="str">
            <v>Coordinación General de Comunicación Social</v>
          </cell>
          <cell r="B7" t="str">
            <v>0600</v>
          </cell>
        </row>
        <row r="8">
          <cell r="A8" t="str">
            <v>Secretaría del Ayuntamiento</v>
          </cell>
          <cell r="B8" t="str">
            <v>0800</v>
          </cell>
        </row>
        <row r="9">
          <cell r="A9" t="str">
            <v>Tesorería Municipal</v>
          </cell>
          <cell r="B9" t="str">
            <v>0900</v>
          </cell>
        </row>
        <row r="10">
          <cell r="A10" t="str">
            <v>Contraloría Municipal</v>
          </cell>
          <cell r="B10" t="str">
            <v>1000</v>
          </cell>
        </row>
        <row r="11">
          <cell r="A11" t="str">
            <v>Oficialía Mayor</v>
          </cell>
          <cell r="B11" t="str">
            <v>1100</v>
          </cell>
        </row>
        <row r="12">
          <cell r="A12" t="str">
            <v>Secretaría de Seguridad Pública Municipal</v>
          </cell>
          <cell r="B12" t="str">
            <v>1200</v>
          </cell>
        </row>
        <row r="13">
          <cell r="A13" t="str">
            <v>Dirección General de Servicios Públicos Municipales</v>
          </cell>
          <cell r="B13" t="str">
            <v>1300</v>
          </cell>
        </row>
        <row r="14">
          <cell r="A14" t="str">
            <v>Dirección General de Obras Públicas</v>
          </cell>
          <cell r="B14" t="str">
            <v>1400</v>
          </cell>
        </row>
        <row r="15">
          <cell r="A15" t="str">
            <v>Dirección General de Desarrollo Social</v>
          </cell>
          <cell r="B15" t="str">
            <v>1500</v>
          </cell>
        </row>
        <row r="16">
          <cell r="A16" t="str">
            <v>Dirección de Educación</v>
          </cell>
          <cell r="B16" t="str">
            <v>1600</v>
          </cell>
        </row>
        <row r="17">
          <cell r="A17" t="str">
            <v>Instituto Municipal del Deporte y Cultura Física de Juárez</v>
          </cell>
          <cell r="B17" t="str">
            <v>1700</v>
          </cell>
        </row>
        <row r="18">
          <cell r="A18" t="str">
            <v>Dirección General de Desarrollo Económico</v>
          </cell>
          <cell r="B18" t="str">
            <v>1800</v>
          </cell>
        </row>
        <row r="19">
          <cell r="A19" t="str">
            <v>Dirección de Ecología</v>
          </cell>
          <cell r="B19" t="str">
            <v>1900</v>
          </cell>
        </row>
        <row r="20">
          <cell r="A20" t="str">
            <v>Dirección General de Asentamientos Humanos</v>
          </cell>
          <cell r="B20" t="str">
            <v>2000</v>
          </cell>
        </row>
        <row r="21">
          <cell r="A21" t="str">
            <v>Coordinación de Asesores</v>
          </cell>
          <cell r="B21" t="str">
            <v>2100</v>
          </cell>
        </row>
        <row r="22">
          <cell r="A22" t="str">
            <v>Dirección General de Protección Civil</v>
          </cell>
          <cell r="B22" t="str">
            <v>2200</v>
          </cell>
        </row>
        <row r="23">
          <cell r="A23" t="str">
            <v>Apoyos y prestaciones a Pensionados y Jubilados</v>
          </cell>
          <cell r="B23" t="str">
            <v>2300</v>
          </cell>
        </row>
        <row r="24">
          <cell r="A24" t="str">
            <v>Coordinación de redes Sociales</v>
          </cell>
          <cell r="B24" t="str">
            <v>2400</v>
          </cell>
        </row>
        <row r="25">
          <cell r="A25" t="str">
            <v>Sistema para el Desarrollo Integral de la Familia del Municipio de Juárez</v>
          </cell>
          <cell r="B25" t="str">
            <v>2500</v>
          </cell>
        </row>
        <row r="26">
          <cell r="A26" t="str">
            <v>Instituto Municipal de Investigación y Planeación</v>
          </cell>
          <cell r="B26" t="str">
            <v>2800</v>
          </cell>
        </row>
        <row r="27">
          <cell r="A27" t="str">
            <v>Dirección General de Desarrollo Urbano</v>
          </cell>
          <cell r="B27" t="str">
            <v>3000</v>
          </cell>
        </row>
        <row r="28">
          <cell r="A28" t="str">
            <v>Dirección General de Tránsito</v>
          </cell>
          <cell r="B28" t="str">
            <v>3100</v>
          </cell>
        </row>
        <row r="29">
          <cell r="A29" t="str">
            <v>Dirección General de Centros Comunitarios</v>
          </cell>
          <cell r="B29" t="str">
            <v>3200</v>
          </cell>
        </row>
        <row r="30">
          <cell r="A30" t="str">
            <v>Dirección General de Planeación y Evaluación</v>
          </cell>
          <cell r="B30" t="str">
            <v>3300</v>
          </cell>
        </row>
        <row r="31">
          <cell r="A31" t="str">
            <v>Dirección de Salud Municipal</v>
          </cell>
          <cell r="B31" t="str">
            <v>3400</v>
          </cell>
        </row>
        <row r="32">
          <cell r="A32" t="str">
            <v>Instituto Municipal de la Mujer</v>
          </cell>
          <cell r="B32" t="str">
            <v>3800</v>
          </cell>
        </row>
        <row r="33">
          <cell r="A33" t="str">
            <v>instituto Municipal de la Juventud de Juárez</v>
          </cell>
          <cell r="B33" t="str">
            <v>3900</v>
          </cell>
        </row>
        <row r="34">
          <cell r="A34" t="str">
            <v>Administrador de la Ciudad</v>
          </cell>
          <cell r="B34" t="str">
            <v>4000</v>
          </cell>
        </row>
        <row r="35">
          <cell r="A35" t="str">
            <v>Dirección General de Informática y Comunicaciones</v>
          </cell>
          <cell r="B35" t="str">
            <v>4100</v>
          </cell>
        </row>
        <row r="36">
          <cell r="A36" t="str">
            <v>Instituto para la Cultura del Municipio de Juárez</v>
          </cell>
          <cell r="B36" t="str">
            <v>4200</v>
          </cell>
        </row>
        <row r="37">
          <cell r="A37" t="str">
            <v>Inversión Municipal</v>
          </cell>
          <cell r="B37" t="str">
            <v>5000</v>
          </cell>
        </row>
        <row r="38">
          <cell r="A38" t="str">
            <v>Sistema de Urbanización Municipal Adicional</v>
          </cell>
        </row>
        <row r="39">
          <cell r="A39" t="str">
            <v>Operadora Municipal de Estacionamientos de Juárez</v>
          </cell>
        </row>
        <row r="40">
          <cell r="A40" t="str">
            <v>Dirección de Desarrollo Rural</v>
          </cell>
          <cell r="B40">
            <v>4001</v>
          </cell>
        </row>
        <row r="41">
          <cell r="A41" t="str">
            <v>Coordinación de Resiliencia</v>
          </cell>
          <cell r="B41" t="str">
            <v>0403</v>
          </cell>
        </row>
        <row r="42">
          <cell r="A42" t="str">
            <v>Dirección de Atención Ciudadana</v>
          </cell>
          <cell r="B42" t="str">
            <v>0401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2°TRIMESTRE"/>
      <sheetName val="Hoja3"/>
    </sheetNames>
    <sheetDataSet>
      <sheetData sheetId="0" refreshError="1"/>
      <sheetData sheetId="1" refreshError="1"/>
      <sheetData sheetId="2">
        <row r="2">
          <cell r="A2" t="str">
            <v>Presidencia Municipal</v>
          </cell>
          <cell r="B2" t="str">
            <v>0100</v>
          </cell>
        </row>
        <row r="3">
          <cell r="A3" t="str">
            <v>H. Cuerpo de Regidores</v>
          </cell>
          <cell r="B3" t="str">
            <v>0200</v>
          </cell>
        </row>
        <row r="4">
          <cell r="A4" t="str">
            <v>Sindicatura</v>
          </cell>
          <cell r="B4" t="str">
            <v>0300</v>
          </cell>
        </row>
        <row r="5">
          <cell r="A5" t="str">
            <v>Secretaría Particular</v>
          </cell>
          <cell r="B5" t="str">
            <v>0400</v>
          </cell>
        </row>
        <row r="6">
          <cell r="A6" t="str">
            <v>Secretaría Técnica</v>
          </cell>
          <cell r="B6" t="str">
            <v>0500</v>
          </cell>
        </row>
        <row r="7">
          <cell r="A7" t="str">
            <v>Coordinación General de Comunicación Social</v>
          </cell>
          <cell r="B7" t="str">
            <v>0600</v>
          </cell>
        </row>
        <row r="8">
          <cell r="A8" t="str">
            <v>Secretaría del Ayuntamiento</v>
          </cell>
          <cell r="B8" t="str">
            <v>0800</v>
          </cell>
        </row>
        <row r="9">
          <cell r="A9" t="str">
            <v>Tesorería Municipal</v>
          </cell>
          <cell r="B9" t="str">
            <v>0900</v>
          </cell>
        </row>
        <row r="10">
          <cell r="A10" t="str">
            <v>Contraloría Municipal</v>
          </cell>
          <cell r="B10" t="str">
            <v>1000</v>
          </cell>
        </row>
        <row r="11">
          <cell r="A11" t="str">
            <v>Oficialía Mayor</v>
          </cell>
          <cell r="B11" t="str">
            <v>1100</v>
          </cell>
        </row>
        <row r="12">
          <cell r="A12" t="str">
            <v>Secretaría de Seguridad Pública Municipal</v>
          </cell>
          <cell r="B12" t="str">
            <v>1200</v>
          </cell>
        </row>
        <row r="13">
          <cell r="A13" t="str">
            <v>Dirección General de Servicios Públicos Municipales</v>
          </cell>
          <cell r="B13" t="str">
            <v>1300</v>
          </cell>
        </row>
        <row r="14">
          <cell r="A14" t="str">
            <v>Dirección General de Obras Públicas</v>
          </cell>
          <cell r="B14" t="str">
            <v>1400</v>
          </cell>
        </row>
        <row r="15">
          <cell r="A15" t="str">
            <v>Dirección General de Desarrollo Social</v>
          </cell>
          <cell r="B15" t="str">
            <v>1500</v>
          </cell>
        </row>
        <row r="16">
          <cell r="A16" t="str">
            <v>Dirección de Educación</v>
          </cell>
          <cell r="B16" t="str">
            <v>1600</v>
          </cell>
        </row>
        <row r="17">
          <cell r="A17" t="str">
            <v>Instituto Municipal del Deporte y Cultura Física de Juárez</v>
          </cell>
          <cell r="B17" t="str">
            <v>1700</v>
          </cell>
        </row>
        <row r="18">
          <cell r="A18" t="str">
            <v>Dirección General de Desarrollo Económico</v>
          </cell>
          <cell r="B18" t="str">
            <v>1800</v>
          </cell>
        </row>
        <row r="19">
          <cell r="A19" t="str">
            <v>Dirección de Ecología</v>
          </cell>
          <cell r="B19" t="str">
            <v>1900</v>
          </cell>
        </row>
        <row r="20">
          <cell r="A20" t="str">
            <v>Dirección General de Asentamientos Humanos</v>
          </cell>
          <cell r="B20" t="str">
            <v>2000</v>
          </cell>
        </row>
        <row r="21">
          <cell r="A21" t="str">
            <v>Coordinación de Asesores</v>
          </cell>
          <cell r="B21" t="str">
            <v>2100</v>
          </cell>
        </row>
        <row r="22">
          <cell r="A22" t="str">
            <v>Dirección General de Protección Civil</v>
          </cell>
          <cell r="B22" t="str">
            <v>2200</v>
          </cell>
        </row>
        <row r="23">
          <cell r="A23" t="str">
            <v>Apoyos y prestaciones a Pensionados y Jubilados</v>
          </cell>
          <cell r="B23" t="str">
            <v>2300</v>
          </cell>
        </row>
        <row r="24">
          <cell r="A24" t="str">
            <v>Coordinación de redes Sociales</v>
          </cell>
          <cell r="B24" t="str">
            <v>2400</v>
          </cell>
        </row>
        <row r="25">
          <cell r="A25" t="str">
            <v>Sistema para el Desarrollo Integral de la Familia del Municipio de Juárez</v>
          </cell>
          <cell r="B25" t="str">
            <v>2500</v>
          </cell>
        </row>
        <row r="26">
          <cell r="A26" t="str">
            <v>Instituto Municipal de Investigación y Planeación</v>
          </cell>
          <cell r="B26" t="str">
            <v>2800</v>
          </cell>
        </row>
        <row r="27">
          <cell r="A27" t="str">
            <v>Dirección General de Desarrollo Urbano</v>
          </cell>
          <cell r="B27" t="str">
            <v>3000</v>
          </cell>
        </row>
        <row r="28">
          <cell r="A28" t="str">
            <v>Dirección General de Tránsito</v>
          </cell>
          <cell r="B28" t="str">
            <v>3100</v>
          </cell>
        </row>
        <row r="29">
          <cell r="A29" t="str">
            <v>Dirección General de Centros Comunitarios</v>
          </cell>
          <cell r="B29" t="str">
            <v>3200</v>
          </cell>
        </row>
        <row r="30">
          <cell r="A30" t="str">
            <v>Dirección General de Planeación y Evaluación</v>
          </cell>
          <cell r="B30" t="str">
            <v>3300</v>
          </cell>
        </row>
        <row r="31">
          <cell r="A31" t="str">
            <v>Dirección de Salud Municipal</v>
          </cell>
          <cell r="B31" t="str">
            <v>3400</v>
          </cell>
        </row>
        <row r="32">
          <cell r="A32" t="str">
            <v>Instituto Municipal de la Mujer</v>
          </cell>
          <cell r="B32" t="str">
            <v>3800</v>
          </cell>
        </row>
        <row r="33">
          <cell r="A33" t="str">
            <v>instituto Municipal de la Juventud de Juárez</v>
          </cell>
          <cell r="B33" t="str">
            <v>3900</v>
          </cell>
        </row>
        <row r="34">
          <cell r="A34" t="str">
            <v>Administrador de la Ciudad</v>
          </cell>
          <cell r="B34" t="str">
            <v>4000</v>
          </cell>
        </row>
        <row r="35">
          <cell r="A35" t="str">
            <v>Dirección General de Informática y Comunicaciones</v>
          </cell>
          <cell r="B35" t="str">
            <v>4100</v>
          </cell>
        </row>
        <row r="36">
          <cell r="A36" t="str">
            <v>Instituto para la Cultura del Municipio de Juárez</v>
          </cell>
          <cell r="B36" t="str">
            <v>4200</v>
          </cell>
        </row>
        <row r="37">
          <cell r="A37" t="str">
            <v>Inversión Municipal</v>
          </cell>
          <cell r="B37" t="str">
            <v>5000</v>
          </cell>
        </row>
        <row r="38">
          <cell r="A38" t="str">
            <v>Sistema de Urbanización Municipal Adicional</v>
          </cell>
        </row>
        <row r="39">
          <cell r="A39" t="str">
            <v>Operadora Municipal de Estacionamientos de Juárez</v>
          </cell>
        </row>
        <row r="40">
          <cell r="A40" t="str">
            <v>Dirección de Desarrollo Rural</v>
          </cell>
          <cell r="B40">
            <v>4001</v>
          </cell>
        </row>
        <row r="41">
          <cell r="A41" t="str">
            <v>Coordinación de Resiliencia</v>
          </cell>
          <cell r="B41" t="str">
            <v>0403</v>
          </cell>
        </row>
        <row r="42">
          <cell r="A42" t="str">
            <v>Dirección de Atención Ciudadana</v>
          </cell>
          <cell r="B42" t="str">
            <v>0401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3"/>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juarez.gob.mx/transparencia/centralizado/77/" TargetMode="External"/><Relationship Id="rId13" Type="http://schemas.openxmlformats.org/officeDocument/2006/relationships/hyperlink" Target="http://juarez.gob.mx/transparencia/centralizado/77/%20%20Art&#237;culo%2077%20%20Fracci&#243;n%2031" TargetMode="External"/><Relationship Id="rId18" Type="http://schemas.openxmlformats.org/officeDocument/2006/relationships/hyperlink" Target="http://www.juarez.gob.mx/transparencia/transp.fraccion.php?who=38" TargetMode="External"/><Relationship Id="rId3" Type="http://schemas.openxmlformats.org/officeDocument/2006/relationships/hyperlink" Target="http://juarez.gob.mx/transparencia/centralizado/77/" TargetMode="External"/><Relationship Id="rId21" Type="http://schemas.openxmlformats.org/officeDocument/2006/relationships/drawing" Target="../drawings/drawing1.xml"/><Relationship Id="rId7" Type="http://schemas.openxmlformats.org/officeDocument/2006/relationships/hyperlink" Target="http://juarez.gob.mx/transparencia/centralizado/77/" TargetMode="External"/><Relationship Id="rId12" Type="http://schemas.openxmlformats.org/officeDocument/2006/relationships/hyperlink" Target="http://www.juarez.gob.mx/transparencia/centralizado/77%20%20%20Evidencias%20fotogr&#225;ficas%20y%20archivo%20bajo%20resguardo%20de%20la%20Coordinaci&#243;n%20de%20Resiliencia" TargetMode="External"/><Relationship Id="rId17" Type="http://schemas.openxmlformats.org/officeDocument/2006/relationships/hyperlink" Target="http://www.juarez.gob.mx/transparencia/transp.fraccion.php?who=38" TargetMode="External"/><Relationship Id="rId2" Type="http://schemas.openxmlformats.org/officeDocument/2006/relationships/hyperlink" Target="http://juarez.gob.mx/transparencia/centralizado/77/" TargetMode="External"/><Relationship Id="rId16" Type="http://schemas.openxmlformats.org/officeDocument/2006/relationships/hyperlink" Target="http://www.juarez.gob.mx/transparencia/transp.fraccion.php?who=38" TargetMode="External"/><Relationship Id="rId20" Type="http://schemas.openxmlformats.org/officeDocument/2006/relationships/printerSettings" Target="../printerSettings/printerSettings1.bin"/><Relationship Id="rId1" Type="http://schemas.openxmlformats.org/officeDocument/2006/relationships/hyperlink" Target="http://juarez.gob.mx/transparencia/centralizado/77/" TargetMode="External"/><Relationship Id="rId6" Type="http://schemas.openxmlformats.org/officeDocument/2006/relationships/hyperlink" Target="http://juarez.gob.mx/transparencia/centralizado/77/" TargetMode="External"/><Relationship Id="rId11" Type="http://schemas.openxmlformats.org/officeDocument/2006/relationships/hyperlink" Target="http://juarez.gob.mx/transparencia/centralizado/77/" TargetMode="External"/><Relationship Id="rId5" Type="http://schemas.openxmlformats.org/officeDocument/2006/relationships/hyperlink" Target="http://juarez.gob.mx/transparencia/centralizado/77/" TargetMode="External"/><Relationship Id="rId15" Type="http://schemas.openxmlformats.org/officeDocument/2006/relationships/hyperlink" Target="http://www.juarez.gob.mx/transparencia/transp.fraccion.php?who=38" TargetMode="External"/><Relationship Id="rId10" Type="http://schemas.openxmlformats.org/officeDocument/2006/relationships/hyperlink" Target="http://juarez.gob.mx/transparencia/centralizado/77/" TargetMode="External"/><Relationship Id="rId19" Type="http://schemas.openxmlformats.org/officeDocument/2006/relationships/hyperlink" Target="https://www.youtube.com/watch?v=6_7SpwbfeiM&amp;feature=youtu.be" TargetMode="External"/><Relationship Id="rId4" Type="http://schemas.openxmlformats.org/officeDocument/2006/relationships/hyperlink" Target="http://juarez.gob.mx/transparencia/centralizado/77/" TargetMode="External"/><Relationship Id="rId9" Type="http://schemas.openxmlformats.org/officeDocument/2006/relationships/hyperlink" Target="http://juarez.gob.mx/transparencia/centralizado/77/" TargetMode="External"/><Relationship Id="rId14" Type="http://schemas.openxmlformats.org/officeDocument/2006/relationships/hyperlink" Target="http://www.gob.mex/inaf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selection activeCell="B14" sqref="B14"/>
    </sheetView>
  </sheetViews>
  <sheetFormatPr baseColWidth="10" defaultRowHeight="15" x14ac:dyDescent="0.25"/>
  <cols>
    <col min="1" max="3" width="33" customWidth="1"/>
  </cols>
  <sheetData>
    <row r="1" spans="1:3" ht="18" x14ac:dyDescent="0.25">
      <c r="A1" s="1" t="s">
        <v>21</v>
      </c>
      <c r="B1" s="2" t="s">
        <v>22</v>
      </c>
      <c r="C1" s="1" t="s">
        <v>2</v>
      </c>
    </row>
    <row r="2" spans="1:3" x14ac:dyDescent="0.25">
      <c r="A2" s="3" t="s">
        <v>90</v>
      </c>
      <c r="B2" s="3" t="s">
        <v>91</v>
      </c>
      <c r="C2" s="3" t="s">
        <v>25</v>
      </c>
    </row>
    <row r="3" spans="1:3" x14ac:dyDescent="0.25">
      <c r="A3" s="3" t="s">
        <v>23</v>
      </c>
      <c r="B3" s="3" t="s">
        <v>24</v>
      </c>
      <c r="C3" s="3" t="s">
        <v>111</v>
      </c>
    </row>
    <row r="4" spans="1:3" x14ac:dyDescent="0.25">
      <c r="A4" s="3" t="s">
        <v>26</v>
      </c>
      <c r="B4" s="3" t="s">
        <v>27</v>
      </c>
      <c r="C4" s="3" t="s">
        <v>30</v>
      </c>
    </row>
    <row r="5" spans="1:3" x14ac:dyDescent="0.25">
      <c r="A5" s="3" t="s">
        <v>28</v>
      </c>
      <c r="B5" s="3" t="s">
        <v>29</v>
      </c>
      <c r="C5" s="3" t="s">
        <v>33</v>
      </c>
    </row>
    <row r="6" spans="1:3" x14ac:dyDescent="0.25">
      <c r="A6" s="3" t="s">
        <v>31</v>
      </c>
      <c r="B6" s="3" t="s">
        <v>32</v>
      </c>
    </row>
    <row r="7" spans="1:3" ht="28.5" x14ac:dyDescent="0.25">
      <c r="A7" s="3" t="s">
        <v>34</v>
      </c>
      <c r="B7" s="3" t="s">
        <v>35</v>
      </c>
    </row>
    <row r="8" spans="1:3" x14ac:dyDescent="0.25">
      <c r="A8" s="3" t="s">
        <v>36</v>
      </c>
      <c r="B8" s="3" t="s">
        <v>37</v>
      </c>
    </row>
    <row r="9" spans="1:3" x14ac:dyDescent="0.25">
      <c r="A9" s="3" t="s">
        <v>38</v>
      </c>
      <c r="B9" s="3" t="s">
        <v>39</v>
      </c>
    </row>
    <row r="10" spans="1:3" x14ac:dyDescent="0.25">
      <c r="A10" s="3" t="s">
        <v>40</v>
      </c>
      <c r="B10" s="3" t="s">
        <v>41</v>
      </c>
    </row>
    <row r="11" spans="1:3" x14ac:dyDescent="0.25">
      <c r="A11" s="3" t="s">
        <v>42</v>
      </c>
      <c r="B11" s="3" t="s">
        <v>43</v>
      </c>
    </row>
    <row r="12" spans="1:3" ht="28.5" x14ac:dyDescent="0.25">
      <c r="A12" s="3" t="s">
        <v>44</v>
      </c>
      <c r="B12" s="3" t="s">
        <v>45</v>
      </c>
    </row>
    <row r="13" spans="1:3" ht="28.5" x14ac:dyDescent="0.25">
      <c r="A13" s="3" t="s">
        <v>46</v>
      </c>
      <c r="B13" s="3" t="s">
        <v>47</v>
      </c>
    </row>
    <row r="14" spans="1:3" x14ac:dyDescent="0.25">
      <c r="A14" s="3" t="s">
        <v>48</v>
      </c>
      <c r="B14" s="3" t="s">
        <v>49</v>
      </c>
    </row>
    <row r="15" spans="1:3" ht="28.5" x14ac:dyDescent="0.25">
      <c r="A15" s="3" t="s">
        <v>50</v>
      </c>
      <c r="B15" s="3" t="s">
        <v>51</v>
      </c>
    </row>
    <row r="16" spans="1:3" x14ac:dyDescent="0.25">
      <c r="A16" s="3" t="s">
        <v>52</v>
      </c>
      <c r="B16" s="3" t="s">
        <v>53</v>
      </c>
    </row>
    <row r="17" spans="1:2" ht="28.5" x14ac:dyDescent="0.25">
      <c r="A17" s="3" t="s">
        <v>54</v>
      </c>
      <c r="B17" s="3" t="s">
        <v>55</v>
      </c>
    </row>
    <row r="18" spans="1:2" ht="28.5" x14ac:dyDescent="0.25">
      <c r="A18" s="3" t="s">
        <v>56</v>
      </c>
      <c r="B18" s="3" t="s">
        <v>57</v>
      </c>
    </row>
    <row r="19" spans="1:2" x14ac:dyDescent="0.25">
      <c r="A19" s="3" t="s">
        <v>58</v>
      </c>
      <c r="B19" s="3" t="s">
        <v>59</v>
      </c>
    </row>
    <row r="20" spans="1:2" ht="28.5" x14ac:dyDescent="0.25">
      <c r="A20" s="3" t="s">
        <v>60</v>
      </c>
      <c r="B20" s="3" t="s">
        <v>61</v>
      </c>
    </row>
    <row r="21" spans="1:2" x14ac:dyDescent="0.25">
      <c r="A21" s="3" t="s">
        <v>92</v>
      </c>
      <c r="B21" s="3" t="s">
        <v>93</v>
      </c>
    </row>
    <row r="22" spans="1:2" ht="28.5" x14ac:dyDescent="0.25">
      <c r="A22" s="3" t="s">
        <v>62</v>
      </c>
      <c r="B22" s="3" t="s">
        <v>63</v>
      </c>
    </row>
    <row r="23" spans="1:2" ht="28.5" x14ac:dyDescent="0.25">
      <c r="A23" s="3" t="s">
        <v>94</v>
      </c>
      <c r="B23" s="3" t="s">
        <v>95</v>
      </c>
    </row>
    <row r="24" spans="1:2" x14ac:dyDescent="0.25">
      <c r="A24" s="3" t="s">
        <v>64</v>
      </c>
      <c r="B24" s="3" t="s">
        <v>65</v>
      </c>
    </row>
    <row r="25" spans="1:2" ht="28.5" x14ac:dyDescent="0.25">
      <c r="A25" s="3" t="s">
        <v>66</v>
      </c>
      <c r="B25" s="3" t="s">
        <v>67</v>
      </c>
    </row>
    <row r="26" spans="1:2" ht="28.5" x14ac:dyDescent="0.25">
      <c r="A26" s="3" t="s">
        <v>68</v>
      </c>
      <c r="B26" s="3" t="s">
        <v>69</v>
      </c>
    </row>
    <row r="27" spans="1:2" ht="28.5" x14ac:dyDescent="0.25">
      <c r="A27" s="3" t="s">
        <v>70</v>
      </c>
      <c r="B27" s="3" t="s">
        <v>71</v>
      </c>
    </row>
    <row r="28" spans="1:2" x14ac:dyDescent="0.25">
      <c r="A28" s="3" t="s">
        <v>72</v>
      </c>
      <c r="B28" s="3" t="s">
        <v>73</v>
      </c>
    </row>
    <row r="29" spans="1:2" ht="28.5" x14ac:dyDescent="0.25">
      <c r="A29" s="3" t="s">
        <v>74</v>
      </c>
      <c r="B29" s="3" t="s">
        <v>75</v>
      </c>
    </row>
    <row r="30" spans="1:2" ht="28.5" x14ac:dyDescent="0.25">
      <c r="A30" s="3" t="s">
        <v>76</v>
      </c>
      <c r="B30" s="3" t="s">
        <v>77</v>
      </c>
    </row>
    <row r="31" spans="1:2" x14ac:dyDescent="0.25">
      <c r="A31" s="3" t="s">
        <v>78</v>
      </c>
      <c r="B31" s="3" t="s">
        <v>79</v>
      </c>
    </row>
    <row r="32" spans="1:2" x14ac:dyDescent="0.25">
      <c r="A32" s="3" t="s">
        <v>80</v>
      </c>
      <c r="B32" s="3" t="s">
        <v>81</v>
      </c>
    </row>
    <row r="33" spans="1:2" ht="28.5" x14ac:dyDescent="0.25">
      <c r="A33" s="3" t="s">
        <v>82</v>
      </c>
      <c r="B33" s="3" t="s">
        <v>83</v>
      </c>
    </row>
    <row r="34" spans="1:2" x14ac:dyDescent="0.25">
      <c r="A34" s="3" t="s">
        <v>84</v>
      </c>
      <c r="B34" s="3" t="s">
        <v>85</v>
      </c>
    </row>
    <row r="35" spans="1:2" ht="28.5" x14ac:dyDescent="0.25">
      <c r="A35" s="3" t="s">
        <v>86</v>
      </c>
      <c r="B35" s="3" t="s">
        <v>87</v>
      </c>
    </row>
    <row r="36" spans="1:2" ht="28.5" x14ac:dyDescent="0.25">
      <c r="A36" s="3" t="s">
        <v>88</v>
      </c>
      <c r="B36" s="3" t="s">
        <v>89</v>
      </c>
    </row>
    <row r="37" spans="1:2" x14ac:dyDescent="0.25">
      <c r="A37" s="3" t="s">
        <v>96</v>
      </c>
      <c r="B37" s="3" t="s">
        <v>97</v>
      </c>
    </row>
    <row r="38" spans="1:2" ht="28.5" x14ac:dyDescent="0.25">
      <c r="A38" s="3" t="s">
        <v>98</v>
      </c>
      <c r="B38" s="4"/>
    </row>
    <row r="39" spans="1:2" ht="28.5" x14ac:dyDescent="0.25">
      <c r="A39" s="3" t="s">
        <v>99</v>
      </c>
      <c r="B39" s="4"/>
    </row>
    <row r="40" spans="1:2" x14ac:dyDescent="0.25">
      <c r="A40" s="3" t="s">
        <v>100</v>
      </c>
      <c r="B40" s="4">
        <v>4001</v>
      </c>
    </row>
    <row r="41" spans="1:2" x14ac:dyDescent="0.25">
      <c r="A41" s="3" t="s">
        <v>101</v>
      </c>
      <c r="B41" s="4" t="s">
        <v>102</v>
      </c>
    </row>
    <row r="42" spans="1:2" x14ac:dyDescent="0.25">
      <c r="A42" s="3" t="s">
        <v>103</v>
      </c>
      <c r="B42" s="4" t="s">
        <v>104</v>
      </c>
    </row>
  </sheetData>
  <conditionalFormatting sqref="A1">
    <cfRule type="duplicateValues" dxfId="186" priority="4"/>
  </conditionalFormatting>
  <conditionalFormatting sqref="A2:A42">
    <cfRule type="duplicateValues" dxfId="185" priority="2"/>
  </conditionalFormatting>
  <conditionalFormatting sqref="A30">
    <cfRule type="duplicateValues" dxfId="184" priority="1"/>
  </conditionalFormatting>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45"/>
  <sheetViews>
    <sheetView tabSelected="1" view="pageBreakPreview" topLeftCell="D3" zoomScale="55" zoomScaleNormal="64" zoomScaleSheetLayoutView="55" zoomScalePageLayoutView="200" workbookViewId="0">
      <selection activeCell="E15" sqref="E15"/>
    </sheetView>
  </sheetViews>
  <sheetFormatPr baseColWidth="10" defaultColWidth="5.5703125" defaultRowHeight="20.25" x14ac:dyDescent="0.25"/>
  <cols>
    <col min="1" max="1" width="29" style="136" customWidth="1"/>
    <col min="2" max="2" width="40.85546875" style="136" customWidth="1"/>
    <col min="3" max="3" width="39.85546875" style="136" customWidth="1"/>
    <col min="4" max="4" width="23.140625" style="136" customWidth="1"/>
    <col min="5" max="5" width="81.42578125" style="136" customWidth="1"/>
    <col min="6" max="6" width="35.42578125" style="136" customWidth="1"/>
    <col min="7" max="7" width="23.42578125" style="136" customWidth="1"/>
    <col min="8" max="8" width="22.85546875" style="136" customWidth="1"/>
    <col min="9" max="9" width="16.140625" style="136" customWidth="1"/>
    <col min="10" max="10" width="24.7109375" style="136" customWidth="1"/>
    <col min="11" max="11" width="19" style="136" customWidth="1"/>
    <col min="12" max="12" width="18.85546875" style="136" customWidth="1"/>
    <col min="13" max="13" width="24.5703125" style="136" customWidth="1"/>
    <col min="14" max="14" width="24.140625" style="136" customWidth="1"/>
    <col min="15" max="15" width="59.7109375" style="136" customWidth="1"/>
    <col min="16" max="16" width="69.7109375" style="136" customWidth="1"/>
    <col min="17" max="17" width="32.7109375" style="136" customWidth="1"/>
    <col min="18" max="16384" width="5.5703125" style="30"/>
  </cols>
  <sheetData>
    <row r="1" spans="1:17" s="15" customFormat="1" ht="65.099999999999994" customHeight="1" x14ac:dyDescent="0.2">
      <c r="A1" s="160" t="s">
        <v>118</v>
      </c>
      <c r="B1" s="160"/>
      <c r="C1" s="160"/>
      <c r="D1" s="160"/>
      <c r="E1" s="160"/>
      <c r="F1" s="160"/>
      <c r="G1" s="160"/>
      <c r="H1" s="160"/>
      <c r="I1" s="160"/>
      <c r="J1" s="160"/>
      <c r="K1" s="160"/>
      <c r="L1" s="160"/>
      <c r="M1" s="160"/>
      <c r="N1" s="160"/>
      <c r="O1" s="160"/>
      <c r="P1" s="160"/>
      <c r="Q1" s="160"/>
    </row>
    <row r="2" spans="1:17" s="15" customFormat="1" ht="65.099999999999994" customHeight="1" x14ac:dyDescent="0.2">
      <c r="A2" s="160" t="s">
        <v>150</v>
      </c>
      <c r="B2" s="160"/>
      <c r="C2" s="160"/>
      <c r="D2" s="160"/>
      <c r="E2" s="160"/>
      <c r="F2" s="160"/>
      <c r="G2" s="160"/>
      <c r="H2" s="160"/>
      <c r="I2" s="160"/>
      <c r="J2" s="160"/>
      <c r="K2" s="160"/>
      <c r="L2" s="160"/>
      <c r="M2" s="160"/>
      <c r="N2" s="160"/>
      <c r="O2" s="160"/>
      <c r="P2" s="160"/>
      <c r="Q2" s="160"/>
    </row>
    <row r="3" spans="1:17" s="15" customFormat="1" ht="65.099999999999994" customHeight="1" x14ac:dyDescent="0.2">
      <c r="A3" s="160" t="s">
        <v>119</v>
      </c>
      <c r="B3" s="160"/>
      <c r="C3" s="160"/>
      <c r="D3" s="160"/>
      <c r="E3" s="160"/>
      <c r="F3" s="160"/>
      <c r="G3" s="160"/>
      <c r="H3" s="160"/>
      <c r="I3" s="160"/>
      <c r="J3" s="160"/>
      <c r="K3" s="160"/>
      <c r="L3" s="160"/>
      <c r="M3" s="160"/>
      <c r="N3" s="160"/>
      <c r="O3" s="160"/>
      <c r="P3" s="160"/>
      <c r="Q3" s="160"/>
    </row>
    <row r="4" spans="1:17" s="15" customFormat="1" ht="21" thickBot="1" x14ac:dyDescent="0.25">
      <c r="A4" s="134" t="s">
        <v>117</v>
      </c>
      <c r="B4" s="134"/>
      <c r="C4" s="47"/>
      <c r="D4" s="47"/>
      <c r="E4" s="47"/>
      <c r="F4" s="47"/>
      <c r="G4" s="47"/>
      <c r="H4" s="47"/>
      <c r="I4" s="47"/>
      <c r="J4" s="47"/>
      <c r="K4" s="47"/>
      <c r="L4" s="47"/>
      <c r="M4" s="47"/>
      <c r="N4" s="47"/>
      <c r="O4" s="47"/>
      <c r="P4" s="47"/>
      <c r="Q4" s="133"/>
    </row>
    <row r="5" spans="1:17" s="14" customFormat="1" ht="21" thickBot="1" x14ac:dyDescent="0.25">
      <c r="A5" s="148" t="s">
        <v>0</v>
      </c>
      <c r="B5" s="149"/>
      <c r="C5" s="149"/>
      <c r="D5" s="153"/>
      <c r="E5" s="154" t="s">
        <v>40</v>
      </c>
      <c r="F5" s="155"/>
      <c r="G5" s="155"/>
      <c r="H5" s="155"/>
      <c r="I5" s="155"/>
      <c r="J5" s="155"/>
      <c r="K5" s="155"/>
      <c r="L5" s="156"/>
      <c r="M5" s="148" t="s">
        <v>1</v>
      </c>
      <c r="N5" s="149"/>
      <c r="O5" s="150"/>
      <c r="P5" s="151">
        <v>1000</v>
      </c>
      <c r="Q5" s="152"/>
    </row>
    <row r="6" spans="1:17" s="14" customFormat="1" ht="27.75" customHeight="1" thickBot="1" x14ac:dyDescent="0.25">
      <c r="A6" s="148" t="s">
        <v>112</v>
      </c>
      <c r="B6" s="149"/>
      <c r="C6" s="149"/>
      <c r="D6" s="153"/>
      <c r="E6" s="154" t="s">
        <v>149</v>
      </c>
      <c r="F6" s="155"/>
      <c r="G6" s="155"/>
      <c r="H6" s="155"/>
      <c r="I6" s="155"/>
      <c r="J6" s="155"/>
      <c r="K6" s="155"/>
      <c r="L6" s="156"/>
      <c r="M6" s="148" t="s">
        <v>161</v>
      </c>
      <c r="N6" s="149"/>
      <c r="O6" s="150"/>
      <c r="P6" s="151" t="s">
        <v>169</v>
      </c>
      <c r="Q6" s="152"/>
    </row>
    <row r="7" spans="1:17" s="15" customFormat="1" x14ac:dyDescent="0.2">
      <c r="A7" s="133"/>
      <c r="B7" s="133"/>
      <c r="C7" s="133"/>
      <c r="D7" s="133"/>
      <c r="E7" s="133"/>
      <c r="F7" s="133"/>
      <c r="G7" s="133"/>
      <c r="H7" s="133"/>
      <c r="I7" s="133"/>
      <c r="J7" s="133"/>
      <c r="K7" s="133"/>
      <c r="L7" s="133"/>
      <c r="M7" s="133"/>
      <c r="N7" s="133"/>
      <c r="O7" s="133"/>
      <c r="P7" s="133"/>
      <c r="Q7" s="133"/>
    </row>
    <row r="8" spans="1:17" s="14" customFormat="1" ht="30" customHeight="1" x14ac:dyDescent="0.2">
      <c r="A8" s="133"/>
      <c r="B8" s="133"/>
      <c r="C8" s="133"/>
      <c r="D8" s="133"/>
      <c r="E8" s="133"/>
      <c r="F8" s="133"/>
      <c r="G8" s="133"/>
      <c r="H8" s="133"/>
      <c r="I8" s="133"/>
      <c r="J8" s="133"/>
      <c r="K8" s="157" t="s">
        <v>3</v>
      </c>
      <c r="L8" s="158"/>
      <c r="M8" s="10" t="s">
        <v>106</v>
      </c>
      <c r="N8" s="11" t="s">
        <v>107</v>
      </c>
      <c r="O8" s="12" t="s">
        <v>108</v>
      </c>
      <c r="P8" s="13" t="s">
        <v>4</v>
      </c>
      <c r="Q8" s="133"/>
    </row>
    <row r="9" spans="1:17" s="14" customFormat="1" x14ac:dyDescent="0.2">
      <c r="A9" s="133"/>
      <c r="B9" s="133"/>
      <c r="C9" s="133"/>
      <c r="D9" s="133"/>
      <c r="E9" s="133"/>
      <c r="F9" s="133"/>
      <c r="G9" s="133"/>
      <c r="H9" s="133"/>
      <c r="I9" s="133"/>
      <c r="J9" s="133"/>
      <c r="K9" s="133"/>
      <c r="L9" s="133"/>
      <c r="M9" s="43" t="s">
        <v>5</v>
      </c>
      <c r="N9" s="44" t="s">
        <v>19</v>
      </c>
      <c r="O9" s="45" t="s">
        <v>20</v>
      </c>
      <c r="P9" s="46" t="s">
        <v>6</v>
      </c>
      <c r="Q9" s="133"/>
    </row>
    <row r="10" spans="1:17" s="14" customFormat="1" x14ac:dyDescent="0.2">
      <c r="A10" s="133"/>
      <c r="B10" s="133"/>
      <c r="C10" s="133"/>
      <c r="D10" s="133"/>
      <c r="E10" s="133"/>
      <c r="F10" s="133"/>
      <c r="G10" s="133"/>
      <c r="H10" s="133"/>
      <c r="I10" s="133"/>
      <c r="J10" s="133"/>
      <c r="K10" s="133"/>
      <c r="L10" s="133"/>
      <c r="M10" s="135"/>
      <c r="N10" s="135"/>
      <c r="O10" s="135"/>
      <c r="P10" s="135"/>
      <c r="Q10" s="135"/>
    </row>
    <row r="11" spans="1:17" s="16" customFormat="1" ht="114.75" customHeight="1" x14ac:dyDescent="0.2">
      <c r="A11" s="48" t="s">
        <v>105</v>
      </c>
      <c r="B11" s="48" t="s">
        <v>114</v>
      </c>
      <c r="C11" s="48" t="s">
        <v>115</v>
      </c>
      <c r="D11" s="48" t="s">
        <v>12</v>
      </c>
      <c r="E11" s="48" t="s">
        <v>10</v>
      </c>
      <c r="F11" s="48" t="s">
        <v>11</v>
      </c>
      <c r="G11" s="48" t="s">
        <v>116</v>
      </c>
      <c r="H11" s="48" t="s">
        <v>7</v>
      </c>
      <c r="I11" s="48" t="s">
        <v>9</v>
      </c>
      <c r="J11" s="48" t="s">
        <v>13</v>
      </c>
      <c r="K11" s="48" t="s">
        <v>14</v>
      </c>
      <c r="L11" s="48" t="s">
        <v>18</v>
      </c>
      <c r="M11" s="48" t="s">
        <v>17</v>
      </c>
      <c r="N11" s="48" t="s">
        <v>15</v>
      </c>
      <c r="O11" s="48" t="s">
        <v>8</v>
      </c>
      <c r="P11" s="48" t="s">
        <v>16</v>
      </c>
      <c r="Q11" s="48" t="s">
        <v>113</v>
      </c>
    </row>
    <row r="12" spans="1:17" s="16" customFormat="1" ht="92.45" customHeight="1" x14ac:dyDescent="0.2">
      <c r="A12" s="5" t="s">
        <v>110</v>
      </c>
      <c r="B12" s="34" t="s">
        <v>123</v>
      </c>
      <c r="C12" s="36" t="s">
        <v>129</v>
      </c>
      <c r="D12" s="36" t="s">
        <v>130</v>
      </c>
      <c r="E12" s="36" t="s">
        <v>135</v>
      </c>
      <c r="F12" s="36" t="s">
        <v>138</v>
      </c>
      <c r="G12" s="36" t="s">
        <v>139</v>
      </c>
      <c r="H12" s="36" t="s">
        <v>148</v>
      </c>
      <c r="I12" s="5">
        <v>60</v>
      </c>
      <c r="J12" s="5">
        <v>60</v>
      </c>
      <c r="K12" s="8"/>
      <c r="L12" s="49">
        <v>16</v>
      </c>
      <c r="M12" s="50">
        <f>+L12/J12</f>
        <v>0.26666666666666666</v>
      </c>
      <c r="N12" s="36" t="s">
        <v>151</v>
      </c>
      <c r="O12" s="36" t="s">
        <v>154</v>
      </c>
      <c r="P12" s="5"/>
      <c r="Q12" s="34" t="s">
        <v>158</v>
      </c>
    </row>
    <row r="13" spans="1:17" s="16" customFormat="1" ht="99" customHeight="1" x14ac:dyDescent="0.2">
      <c r="A13" s="5" t="s">
        <v>120</v>
      </c>
      <c r="B13" s="34" t="s">
        <v>168</v>
      </c>
      <c r="C13" s="36" t="s">
        <v>163</v>
      </c>
      <c r="D13" s="36" t="s">
        <v>130</v>
      </c>
      <c r="E13" s="36" t="s">
        <v>164</v>
      </c>
      <c r="F13" s="36" t="s">
        <v>140</v>
      </c>
      <c r="G13" s="36" t="s">
        <v>141</v>
      </c>
      <c r="H13" s="36" t="s">
        <v>148</v>
      </c>
      <c r="I13" s="51">
        <v>650</v>
      </c>
      <c r="J13" s="51">
        <v>550</v>
      </c>
      <c r="K13" s="9"/>
      <c r="L13" s="49">
        <v>317</v>
      </c>
      <c r="M13" s="50">
        <f t="shared" ref="M13:M17" si="0">+L13/J13</f>
        <v>0.57636363636363641</v>
      </c>
      <c r="N13" s="36" t="s">
        <v>152</v>
      </c>
      <c r="O13" s="36" t="s">
        <v>154</v>
      </c>
      <c r="P13" s="51"/>
      <c r="Q13" s="34" t="s">
        <v>159</v>
      </c>
    </row>
    <row r="14" spans="1:17" s="16" customFormat="1" ht="88.15" customHeight="1" x14ac:dyDescent="0.2">
      <c r="A14" s="5" t="s">
        <v>109</v>
      </c>
      <c r="B14" s="34" t="s">
        <v>124</v>
      </c>
      <c r="C14" s="36" t="s">
        <v>131</v>
      </c>
      <c r="D14" s="36" t="s">
        <v>130</v>
      </c>
      <c r="E14" s="36" t="s">
        <v>165</v>
      </c>
      <c r="F14" s="36" t="s">
        <v>142</v>
      </c>
      <c r="G14" s="36" t="s">
        <v>141</v>
      </c>
      <c r="H14" s="36" t="s">
        <v>148</v>
      </c>
      <c r="I14" s="51">
        <v>40</v>
      </c>
      <c r="J14" s="51">
        <v>40</v>
      </c>
      <c r="K14" s="9"/>
      <c r="L14" s="49">
        <v>40</v>
      </c>
      <c r="M14" s="50">
        <f t="shared" si="0"/>
        <v>1</v>
      </c>
      <c r="N14" s="36" t="s">
        <v>152</v>
      </c>
      <c r="O14" s="36" t="s">
        <v>154</v>
      </c>
      <c r="P14" s="51"/>
      <c r="Q14" s="34" t="s">
        <v>159</v>
      </c>
    </row>
    <row r="15" spans="1:17" s="16" customFormat="1" ht="144" customHeight="1" x14ac:dyDescent="0.2">
      <c r="A15" s="5" t="s">
        <v>121</v>
      </c>
      <c r="B15" s="34" t="s">
        <v>125</v>
      </c>
      <c r="C15" s="36" t="s">
        <v>132</v>
      </c>
      <c r="D15" s="36" t="s">
        <v>130</v>
      </c>
      <c r="E15" s="36" t="s">
        <v>136</v>
      </c>
      <c r="F15" s="36" t="s">
        <v>143</v>
      </c>
      <c r="G15" s="36" t="s">
        <v>166</v>
      </c>
      <c r="H15" s="36" t="s">
        <v>148</v>
      </c>
      <c r="I15" s="51">
        <v>240</v>
      </c>
      <c r="J15" s="51">
        <v>240</v>
      </c>
      <c r="K15" s="9"/>
      <c r="L15" s="49">
        <v>326</v>
      </c>
      <c r="M15" s="50">
        <f t="shared" si="0"/>
        <v>1.3583333333333334</v>
      </c>
      <c r="N15" s="36" t="s">
        <v>153</v>
      </c>
      <c r="O15" s="36" t="s">
        <v>155</v>
      </c>
      <c r="P15" s="51" t="s">
        <v>160</v>
      </c>
      <c r="Q15" s="34" t="s">
        <v>159</v>
      </c>
    </row>
    <row r="16" spans="1:17" s="16" customFormat="1" ht="183" customHeight="1" x14ac:dyDescent="0.2">
      <c r="A16" s="5" t="s">
        <v>122</v>
      </c>
      <c r="B16" s="34" t="s">
        <v>126</v>
      </c>
      <c r="C16" s="36" t="s">
        <v>133</v>
      </c>
      <c r="D16" s="36" t="s">
        <v>130</v>
      </c>
      <c r="E16" s="36" t="s">
        <v>167</v>
      </c>
      <c r="F16" s="36" t="s">
        <v>144</v>
      </c>
      <c r="G16" s="36" t="s">
        <v>145</v>
      </c>
      <c r="H16" s="36" t="s">
        <v>148</v>
      </c>
      <c r="I16" s="51">
        <v>3500</v>
      </c>
      <c r="J16" s="51">
        <v>3590</v>
      </c>
      <c r="K16" s="9"/>
      <c r="L16" s="49">
        <v>4423</v>
      </c>
      <c r="M16" s="50">
        <f t="shared" si="0"/>
        <v>1.2320334261838439</v>
      </c>
      <c r="N16" s="36" t="s">
        <v>153</v>
      </c>
      <c r="O16" s="36" t="s">
        <v>156</v>
      </c>
      <c r="P16" s="41" t="s">
        <v>162</v>
      </c>
      <c r="Q16" s="34" t="s">
        <v>158</v>
      </c>
    </row>
    <row r="17" spans="1:17" s="16" customFormat="1" ht="227.45" customHeight="1" x14ac:dyDescent="0.2">
      <c r="A17" s="5" t="s">
        <v>128</v>
      </c>
      <c r="B17" s="34" t="s">
        <v>127</v>
      </c>
      <c r="C17" s="36" t="s">
        <v>134</v>
      </c>
      <c r="D17" s="36" t="s">
        <v>130</v>
      </c>
      <c r="E17" s="36" t="s">
        <v>137</v>
      </c>
      <c r="F17" s="36" t="s">
        <v>146</v>
      </c>
      <c r="G17" s="36" t="s">
        <v>147</v>
      </c>
      <c r="H17" s="36" t="s">
        <v>148</v>
      </c>
      <c r="I17" s="51">
        <v>142</v>
      </c>
      <c r="J17" s="51">
        <v>142</v>
      </c>
      <c r="K17" s="9"/>
      <c r="L17" s="49">
        <v>72</v>
      </c>
      <c r="M17" s="50">
        <f t="shared" si="0"/>
        <v>0.50704225352112675</v>
      </c>
      <c r="N17" s="36" t="s">
        <v>153</v>
      </c>
      <c r="O17" s="36" t="s">
        <v>157</v>
      </c>
      <c r="P17" s="51"/>
      <c r="Q17" s="34" t="s">
        <v>158</v>
      </c>
    </row>
    <row r="18" spans="1:17" s="14" customFormat="1" ht="21" thickBot="1" x14ac:dyDescent="0.25">
      <c r="A18" s="136"/>
      <c r="B18" s="136"/>
      <c r="C18" s="136"/>
      <c r="D18" s="136"/>
      <c r="E18" s="136"/>
      <c r="F18" s="136"/>
      <c r="G18" s="136"/>
      <c r="H18" s="136"/>
      <c r="I18" s="136"/>
      <c r="J18" s="136"/>
      <c r="K18" s="136"/>
      <c r="L18" s="136"/>
      <c r="M18" s="136"/>
      <c r="N18" s="136"/>
      <c r="O18" s="136"/>
      <c r="P18" s="136"/>
      <c r="Q18" s="136"/>
    </row>
    <row r="19" spans="1:17" s="17" customFormat="1" ht="22.5" customHeight="1" thickBot="1" x14ac:dyDescent="0.3">
      <c r="A19" s="142" t="s">
        <v>0</v>
      </c>
      <c r="B19" s="143"/>
      <c r="C19" s="143"/>
      <c r="D19" s="144"/>
      <c r="E19" s="145" t="s">
        <v>60</v>
      </c>
      <c r="F19" s="145"/>
      <c r="G19" s="145"/>
      <c r="H19" s="145"/>
      <c r="I19" s="145"/>
      <c r="J19" s="145"/>
      <c r="K19" s="145"/>
      <c r="L19" s="145"/>
      <c r="M19" s="146" t="s">
        <v>1</v>
      </c>
      <c r="N19" s="146"/>
      <c r="O19" s="146"/>
      <c r="P19" s="147" t="str">
        <f>+VLOOKUP(E19,[1]Hoja3!$A$2:$B$42,2,0)</f>
        <v>2000</v>
      </c>
      <c r="Q19" s="147"/>
    </row>
    <row r="20" spans="1:17" s="14" customFormat="1" ht="21" thickBot="1" x14ac:dyDescent="0.25">
      <c r="A20" s="142" t="s">
        <v>112</v>
      </c>
      <c r="B20" s="143"/>
      <c r="C20" s="143"/>
      <c r="D20" s="144"/>
      <c r="E20" s="145" t="s">
        <v>170</v>
      </c>
      <c r="F20" s="145"/>
      <c r="G20" s="145"/>
      <c r="H20" s="145"/>
      <c r="I20" s="145"/>
      <c r="J20" s="145"/>
      <c r="K20" s="145"/>
      <c r="L20" s="145"/>
      <c r="M20" s="146" t="s">
        <v>171</v>
      </c>
      <c r="N20" s="146"/>
      <c r="O20" s="146"/>
      <c r="P20" s="151" t="s">
        <v>169</v>
      </c>
      <c r="Q20" s="152"/>
    </row>
    <row r="21" spans="1:17" s="14" customFormat="1" x14ac:dyDescent="0.2">
      <c r="A21" s="136"/>
      <c r="B21" s="136"/>
      <c r="C21" s="136"/>
      <c r="D21" s="136"/>
      <c r="E21" s="136"/>
      <c r="F21" s="136"/>
      <c r="G21" s="136"/>
      <c r="H21" s="136"/>
      <c r="I21" s="136"/>
      <c r="J21" s="136"/>
      <c r="K21" s="136"/>
      <c r="L21" s="136"/>
      <c r="M21" s="136"/>
      <c r="N21" s="136"/>
      <c r="O21" s="136"/>
      <c r="P21" s="136"/>
      <c r="Q21" s="136"/>
    </row>
    <row r="22" spans="1:17" s="14" customFormat="1" x14ac:dyDescent="0.2">
      <c r="A22" s="136"/>
      <c r="B22" s="136"/>
      <c r="C22" s="136"/>
      <c r="D22" s="136"/>
      <c r="E22" s="136"/>
      <c r="F22" s="136"/>
      <c r="G22" s="136"/>
      <c r="H22" s="136"/>
      <c r="I22" s="136"/>
      <c r="J22" s="136"/>
      <c r="K22" s="140" t="s">
        <v>3</v>
      </c>
      <c r="L22" s="141"/>
      <c r="M22" s="52" t="s">
        <v>106</v>
      </c>
      <c r="N22" s="53" t="s">
        <v>107</v>
      </c>
      <c r="O22" s="54" t="s">
        <v>108</v>
      </c>
      <c r="P22" s="55" t="s">
        <v>4</v>
      </c>
      <c r="Q22" s="136"/>
    </row>
    <row r="23" spans="1:17" s="14" customFormat="1" x14ac:dyDescent="0.2">
      <c r="A23" s="136"/>
      <c r="B23" s="136"/>
      <c r="C23" s="136"/>
      <c r="D23" s="136"/>
      <c r="E23" s="136"/>
      <c r="F23" s="136"/>
      <c r="G23" s="136"/>
      <c r="H23" s="136"/>
      <c r="I23" s="136"/>
      <c r="J23" s="136"/>
      <c r="K23" s="136"/>
      <c r="L23" s="136"/>
      <c r="M23" s="52" t="s">
        <v>5</v>
      </c>
      <c r="N23" s="53" t="s">
        <v>19</v>
      </c>
      <c r="O23" s="54" t="s">
        <v>20</v>
      </c>
      <c r="P23" s="55" t="s">
        <v>6</v>
      </c>
      <c r="Q23" s="136"/>
    </row>
    <row r="24" spans="1:17" s="14" customFormat="1" x14ac:dyDescent="0.2">
      <c r="A24" s="136"/>
      <c r="B24" s="136"/>
      <c r="C24" s="136"/>
      <c r="D24" s="136"/>
      <c r="E24" s="136"/>
      <c r="F24" s="136"/>
      <c r="G24" s="136"/>
      <c r="H24" s="136"/>
      <c r="I24" s="136"/>
      <c r="J24" s="136"/>
      <c r="K24" s="136"/>
      <c r="L24" s="136"/>
      <c r="M24" s="136"/>
      <c r="N24" s="136"/>
      <c r="O24" s="136"/>
      <c r="P24" s="136"/>
      <c r="Q24" s="136"/>
    </row>
    <row r="25" spans="1:17" s="18" customFormat="1" ht="102" customHeight="1" x14ac:dyDescent="0.25">
      <c r="A25" s="33" t="s">
        <v>105</v>
      </c>
      <c r="B25" s="33" t="s">
        <v>114</v>
      </c>
      <c r="C25" s="33" t="s">
        <v>115</v>
      </c>
      <c r="D25" s="33" t="s">
        <v>12</v>
      </c>
      <c r="E25" s="33" t="s">
        <v>10</v>
      </c>
      <c r="F25" s="33" t="s">
        <v>11</v>
      </c>
      <c r="G25" s="33" t="s">
        <v>116</v>
      </c>
      <c r="H25" s="33" t="s">
        <v>7</v>
      </c>
      <c r="I25" s="33" t="s">
        <v>9</v>
      </c>
      <c r="J25" s="33" t="s">
        <v>13</v>
      </c>
      <c r="K25" s="33" t="s">
        <v>14</v>
      </c>
      <c r="L25" s="33" t="s">
        <v>18</v>
      </c>
      <c r="M25" s="33" t="s">
        <v>17</v>
      </c>
      <c r="N25" s="33" t="s">
        <v>15</v>
      </c>
      <c r="O25" s="33" t="s">
        <v>8</v>
      </c>
      <c r="P25" s="33" t="s">
        <v>16</v>
      </c>
      <c r="Q25" s="33" t="s">
        <v>113</v>
      </c>
    </row>
    <row r="26" spans="1:17" s="16" customFormat="1" ht="129" customHeight="1" x14ac:dyDescent="0.2">
      <c r="A26" s="34" t="s">
        <v>172</v>
      </c>
      <c r="B26" s="34" t="s">
        <v>1691</v>
      </c>
      <c r="C26" s="34" t="s">
        <v>1692</v>
      </c>
      <c r="D26" s="34" t="s">
        <v>130</v>
      </c>
      <c r="E26" s="34" t="s">
        <v>1693</v>
      </c>
      <c r="F26" s="34" t="s">
        <v>173</v>
      </c>
      <c r="G26" s="34" t="s">
        <v>174</v>
      </c>
      <c r="H26" s="34" t="s">
        <v>175</v>
      </c>
      <c r="I26" s="34">
        <v>43280</v>
      </c>
      <c r="J26" s="34">
        <v>43280</v>
      </c>
      <c r="K26" s="56"/>
      <c r="L26" s="57">
        <v>19785</v>
      </c>
      <c r="M26" s="50">
        <f t="shared" ref="M26:M27" si="1">+L26/J26</f>
        <v>0.45713955637707948</v>
      </c>
      <c r="N26" s="34" t="s">
        <v>151</v>
      </c>
      <c r="O26" s="34" t="s">
        <v>1694</v>
      </c>
      <c r="P26" s="34"/>
      <c r="Q26" s="34" t="s">
        <v>60</v>
      </c>
    </row>
    <row r="27" spans="1:17" s="16" customFormat="1" ht="175.5" customHeight="1" x14ac:dyDescent="0.2">
      <c r="A27" s="34" t="s">
        <v>176</v>
      </c>
      <c r="B27" s="34" t="s">
        <v>1695</v>
      </c>
      <c r="C27" s="34" t="s">
        <v>177</v>
      </c>
      <c r="D27" s="34" t="s">
        <v>130</v>
      </c>
      <c r="E27" s="34" t="s">
        <v>178</v>
      </c>
      <c r="F27" s="34" t="s">
        <v>179</v>
      </c>
      <c r="G27" s="34" t="s">
        <v>180</v>
      </c>
      <c r="H27" s="34" t="s">
        <v>175</v>
      </c>
      <c r="I27" s="34">
        <v>480</v>
      </c>
      <c r="J27" s="34">
        <v>480</v>
      </c>
      <c r="K27" s="56"/>
      <c r="L27" s="57">
        <v>186</v>
      </c>
      <c r="M27" s="50">
        <f t="shared" si="1"/>
        <v>0.38750000000000001</v>
      </c>
      <c r="N27" s="34" t="s">
        <v>151</v>
      </c>
      <c r="O27" s="34" t="s">
        <v>1696</v>
      </c>
      <c r="P27" s="58"/>
      <c r="Q27" s="34" t="s">
        <v>60</v>
      </c>
    </row>
    <row r="28" spans="1:17" s="16" customFormat="1" ht="144.75" customHeight="1" x14ac:dyDescent="0.2">
      <c r="A28" s="34" t="s">
        <v>181</v>
      </c>
      <c r="B28" s="36" t="s">
        <v>182</v>
      </c>
      <c r="C28" s="36" t="s">
        <v>183</v>
      </c>
      <c r="D28" s="34" t="s">
        <v>130</v>
      </c>
      <c r="E28" s="36" t="s">
        <v>184</v>
      </c>
      <c r="F28" s="36" t="s">
        <v>185</v>
      </c>
      <c r="G28" s="34" t="s">
        <v>174</v>
      </c>
      <c r="H28" s="34" t="s">
        <v>148</v>
      </c>
      <c r="I28" s="59">
        <v>3800</v>
      </c>
      <c r="J28" s="59">
        <v>3800</v>
      </c>
      <c r="K28" s="56"/>
      <c r="L28" s="56">
        <v>608</v>
      </c>
      <c r="M28" s="50">
        <f>+L28/J28</f>
        <v>0.16</v>
      </c>
      <c r="N28" s="34" t="s">
        <v>151</v>
      </c>
      <c r="O28" s="34" t="s">
        <v>1697</v>
      </c>
      <c r="P28" s="36"/>
      <c r="Q28" s="34" t="s">
        <v>60</v>
      </c>
    </row>
    <row r="29" spans="1:17" s="16" customFormat="1" ht="138.75" customHeight="1" x14ac:dyDescent="0.2">
      <c r="A29" s="34" t="s">
        <v>186</v>
      </c>
      <c r="B29" s="36" t="s">
        <v>187</v>
      </c>
      <c r="C29" s="36" t="s">
        <v>188</v>
      </c>
      <c r="D29" s="34" t="s">
        <v>130</v>
      </c>
      <c r="E29" s="36" t="s">
        <v>189</v>
      </c>
      <c r="F29" s="36" t="s">
        <v>190</v>
      </c>
      <c r="G29" s="34" t="s">
        <v>180</v>
      </c>
      <c r="H29" s="34" t="s">
        <v>148</v>
      </c>
      <c r="I29" s="59">
        <v>900</v>
      </c>
      <c r="J29" s="59">
        <v>900</v>
      </c>
      <c r="K29" s="56"/>
      <c r="L29" s="56">
        <v>473</v>
      </c>
      <c r="M29" s="50">
        <f t="shared" ref="M29:M31" si="2">+L29/J29</f>
        <v>0.52555555555555555</v>
      </c>
      <c r="N29" s="34" t="s">
        <v>151</v>
      </c>
      <c r="O29" s="34" t="s">
        <v>1697</v>
      </c>
      <c r="P29" s="36"/>
      <c r="Q29" s="34" t="s">
        <v>60</v>
      </c>
    </row>
    <row r="30" spans="1:17" s="16" customFormat="1" ht="103.5" customHeight="1" x14ac:dyDescent="0.2">
      <c r="A30" s="34" t="s">
        <v>191</v>
      </c>
      <c r="B30" s="36" t="s">
        <v>192</v>
      </c>
      <c r="C30" s="36" t="s">
        <v>193</v>
      </c>
      <c r="D30" s="34" t="s">
        <v>130</v>
      </c>
      <c r="E30" s="36" t="s">
        <v>194</v>
      </c>
      <c r="F30" s="36" t="s">
        <v>195</v>
      </c>
      <c r="G30" s="34" t="s">
        <v>180</v>
      </c>
      <c r="H30" s="34" t="s">
        <v>175</v>
      </c>
      <c r="I30" s="59">
        <v>360</v>
      </c>
      <c r="J30" s="59">
        <v>360</v>
      </c>
      <c r="K30" s="56"/>
      <c r="L30" s="56">
        <v>800</v>
      </c>
      <c r="M30" s="50">
        <f t="shared" si="2"/>
        <v>2.2222222222222223</v>
      </c>
      <c r="N30" s="34" t="s">
        <v>151</v>
      </c>
      <c r="O30" s="34" t="s">
        <v>1698</v>
      </c>
      <c r="P30" s="58"/>
      <c r="Q30" s="34" t="s">
        <v>60</v>
      </c>
    </row>
    <row r="31" spans="1:17" s="16" customFormat="1" ht="144.75" customHeight="1" x14ac:dyDescent="0.2">
      <c r="A31" s="34" t="s">
        <v>196</v>
      </c>
      <c r="B31" s="36" t="s">
        <v>197</v>
      </c>
      <c r="C31" s="36" t="s">
        <v>1699</v>
      </c>
      <c r="D31" s="34" t="s">
        <v>130</v>
      </c>
      <c r="E31" s="36" t="s">
        <v>198</v>
      </c>
      <c r="F31" s="36" t="s">
        <v>199</v>
      </c>
      <c r="G31" s="34" t="s">
        <v>174</v>
      </c>
      <c r="H31" s="34" t="s">
        <v>148</v>
      </c>
      <c r="I31" s="59">
        <v>6291</v>
      </c>
      <c r="J31" s="59">
        <v>6291</v>
      </c>
      <c r="K31" s="56"/>
      <c r="L31" s="56">
        <v>3002</v>
      </c>
      <c r="M31" s="50">
        <f t="shared" si="2"/>
        <v>0.47718963598791925</v>
      </c>
      <c r="N31" s="34" t="s">
        <v>151</v>
      </c>
      <c r="O31" s="34" t="s">
        <v>1700</v>
      </c>
      <c r="P31" s="36"/>
      <c r="Q31" s="34" t="s">
        <v>60</v>
      </c>
    </row>
    <row r="32" spans="1:17" s="14" customFormat="1" ht="21" thickBot="1" x14ac:dyDescent="0.25">
      <c r="A32" s="136"/>
      <c r="B32" s="136"/>
      <c r="C32" s="136"/>
      <c r="D32" s="136"/>
      <c r="E32" s="136"/>
      <c r="F32" s="136"/>
      <c r="G32" s="136"/>
      <c r="H32" s="136"/>
      <c r="I32" s="136"/>
      <c r="J32" s="136"/>
      <c r="K32" s="136"/>
      <c r="L32" s="136"/>
      <c r="M32" s="136"/>
      <c r="N32" s="136"/>
      <c r="O32" s="136"/>
      <c r="P32" s="136"/>
      <c r="Q32" s="136"/>
    </row>
    <row r="33" spans="1:17" s="17" customFormat="1" ht="22.5" customHeight="1" thickBot="1" x14ac:dyDescent="0.3">
      <c r="A33" s="142" t="s">
        <v>0</v>
      </c>
      <c r="B33" s="143"/>
      <c r="C33" s="143"/>
      <c r="D33" s="144"/>
      <c r="E33" s="145" t="s">
        <v>70</v>
      </c>
      <c r="F33" s="145"/>
      <c r="G33" s="145"/>
      <c r="H33" s="145"/>
      <c r="I33" s="145"/>
      <c r="J33" s="145"/>
      <c r="K33" s="145"/>
      <c r="L33" s="145"/>
      <c r="M33" s="146" t="s">
        <v>1</v>
      </c>
      <c r="N33" s="146"/>
      <c r="O33" s="146"/>
      <c r="P33" s="147" t="str">
        <f>+VLOOKUP(E33,[2]Hoja3!$A$2:$B$42,2,0)</f>
        <v>3000</v>
      </c>
      <c r="Q33" s="147"/>
    </row>
    <row r="34" spans="1:17" s="14" customFormat="1" ht="21" thickBot="1" x14ac:dyDescent="0.25">
      <c r="A34" s="142" t="s">
        <v>112</v>
      </c>
      <c r="B34" s="143"/>
      <c r="C34" s="143"/>
      <c r="D34" s="144"/>
      <c r="E34" s="145" t="s">
        <v>200</v>
      </c>
      <c r="F34" s="145"/>
      <c r="G34" s="145"/>
      <c r="H34" s="145"/>
      <c r="I34" s="145"/>
      <c r="J34" s="145"/>
      <c r="K34" s="145"/>
      <c r="L34" s="145"/>
      <c r="M34" s="146" t="s">
        <v>201</v>
      </c>
      <c r="N34" s="146"/>
      <c r="O34" s="146"/>
      <c r="P34" s="151" t="s">
        <v>169</v>
      </c>
      <c r="Q34" s="152"/>
    </row>
    <row r="35" spans="1:17" s="14" customFormat="1" x14ac:dyDescent="0.2">
      <c r="A35" s="136"/>
      <c r="B35" s="136"/>
      <c r="C35" s="136"/>
      <c r="D35" s="136"/>
      <c r="E35" s="136"/>
      <c r="F35" s="136"/>
      <c r="G35" s="136"/>
      <c r="H35" s="136"/>
      <c r="I35" s="136"/>
      <c r="J35" s="136"/>
      <c r="K35" s="136"/>
      <c r="L35" s="136"/>
      <c r="M35" s="136"/>
      <c r="N35" s="136"/>
      <c r="O35" s="136"/>
      <c r="P35" s="136"/>
      <c r="Q35" s="136"/>
    </row>
    <row r="36" spans="1:17" s="14" customFormat="1" x14ac:dyDescent="0.2">
      <c r="A36" s="136"/>
      <c r="B36" s="136"/>
      <c r="C36" s="136"/>
      <c r="D36" s="136"/>
      <c r="E36" s="136"/>
      <c r="F36" s="136"/>
      <c r="G36" s="136"/>
      <c r="H36" s="136"/>
      <c r="I36" s="136"/>
      <c r="J36" s="136"/>
      <c r="K36" s="140" t="s">
        <v>3</v>
      </c>
      <c r="L36" s="141"/>
      <c r="M36" s="52" t="s">
        <v>106</v>
      </c>
      <c r="N36" s="53" t="s">
        <v>107</v>
      </c>
      <c r="O36" s="54" t="s">
        <v>108</v>
      </c>
      <c r="P36" s="55" t="s">
        <v>4</v>
      </c>
      <c r="Q36" s="136"/>
    </row>
    <row r="37" spans="1:17" s="14" customFormat="1" x14ac:dyDescent="0.2">
      <c r="A37" s="136"/>
      <c r="B37" s="136"/>
      <c r="C37" s="136"/>
      <c r="D37" s="136"/>
      <c r="E37" s="136"/>
      <c r="F37" s="136"/>
      <c r="G37" s="136"/>
      <c r="H37" s="136"/>
      <c r="I37" s="136"/>
      <c r="J37" s="136"/>
      <c r="K37" s="136"/>
      <c r="L37" s="136"/>
      <c r="M37" s="52" t="s">
        <v>5</v>
      </c>
      <c r="N37" s="53" t="s">
        <v>19</v>
      </c>
      <c r="O37" s="54" t="s">
        <v>20</v>
      </c>
      <c r="P37" s="55" t="s">
        <v>6</v>
      </c>
      <c r="Q37" s="136"/>
    </row>
    <row r="38" spans="1:17" s="14" customFormat="1" x14ac:dyDescent="0.2">
      <c r="A38" s="136"/>
      <c r="B38" s="136"/>
      <c r="C38" s="136"/>
      <c r="D38" s="136"/>
      <c r="E38" s="136"/>
      <c r="F38" s="136"/>
      <c r="G38" s="136"/>
      <c r="H38" s="136"/>
      <c r="I38" s="136"/>
      <c r="J38" s="136"/>
      <c r="K38" s="136"/>
      <c r="L38" s="136"/>
      <c r="M38" s="136"/>
      <c r="N38" s="136"/>
      <c r="O38" s="136"/>
      <c r="P38" s="136"/>
      <c r="Q38" s="136"/>
    </row>
    <row r="39" spans="1:17" s="18" customFormat="1" ht="60.75" x14ac:dyDescent="0.25">
      <c r="A39" s="33" t="s">
        <v>105</v>
      </c>
      <c r="B39" s="33" t="s">
        <v>114</v>
      </c>
      <c r="C39" s="33" t="s">
        <v>115</v>
      </c>
      <c r="D39" s="33" t="s">
        <v>12</v>
      </c>
      <c r="E39" s="33" t="s">
        <v>10</v>
      </c>
      <c r="F39" s="33" t="s">
        <v>11</v>
      </c>
      <c r="G39" s="33" t="s">
        <v>116</v>
      </c>
      <c r="H39" s="33" t="s">
        <v>7</v>
      </c>
      <c r="I39" s="33" t="s">
        <v>9</v>
      </c>
      <c r="J39" s="33" t="s">
        <v>13</v>
      </c>
      <c r="K39" s="33" t="s">
        <v>14</v>
      </c>
      <c r="L39" s="33" t="s">
        <v>18</v>
      </c>
      <c r="M39" s="33" t="s">
        <v>17</v>
      </c>
      <c r="N39" s="33" t="s">
        <v>15</v>
      </c>
      <c r="O39" s="33" t="s">
        <v>8</v>
      </c>
      <c r="P39" s="33" t="s">
        <v>16</v>
      </c>
      <c r="Q39" s="33" t="s">
        <v>113</v>
      </c>
    </row>
    <row r="40" spans="1:17" s="16" customFormat="1" ht="129" customHeight="1" x14ac:dyDescent="0.2">
      <c r="A40" s="34" t="s">
        <v>202</v>
      </c>
      <c r="B40" s="34" t="s">
        <v>203</v>
      </c>
      <c r="C40" s="34" t="s">
        <v>204</v>
      </c>
      <c r="D40" s="34" t="s">
        <v>130</v>
      </c>
      <c r="E40" s="34" t="s">
        <v>205</v>
      </c>
      <c r="F40" s="34" t="s">
        <v>206</v>
      </c>
      <c r="G40" s="34" t="s">
        <v>174</v>
      </c>
      <c r="H40" s="34" t="s">
        <v>148</v>
      </c>
      <c r="I40" s="34">
        <v>31500</v>
      </c>
      <c r="J40" s="34">
        <v>30600</v>
      </c>
      <c r="K40" s="56"/>
      <c r="L40" s="57">
        <v>21261</v>
      </c>
      <c r="M40" s="50">
        <f>+L40/J40</f>
        <v>0.69480392156862747</v>
      </c>
      <c r="N40" s="34" t="s">
        <v>151</v>
      </c>
      <c r="O40" s="34" t="s">
        <v>207</v>
      </c>
      <c r="P40" s="34"/>
      <c r="Q40" s="34" t="s">
        <v>70</v>
      </c>
    </row>
    <row r="41" spans="1:17" s="16" customFormat="1" ht="180.75" customHeight="1" x14ac:dyDescent="0.2">
      <c r="A41" s="34" t="s">
        <v>208</v>
      </c>
      <c r="B41" s="34" t="s">
        <v>209</v>
      </c>
      <c r="C41" s="34" t="s">
        <v>210</v>
      </c>
      <c r="D41" s="34" t="s">
        <v>130</v>
      </c>
      <c r="E41" s="34" t="s">
        <v>211</v>
      </c>
      <c r="F41" s="34" t="s">
        <v>212</v>
      </c>
      <c r="G41" s="34" t="s">
        <v>213</v>
      </c>
      <c r="H41" s="34" t="s">
        <v>148</v>
      </c>
      <c r="I41" s="34">
        <v>20000</v>
      </c>
      <c r="J41" s="34">
        <v>25750</v>
      </c>
      <c r="K41" s="56"/>
      <c r="L41" s="57">
        <v>12743</v>
      </c>
      <c r="M41" s="50">
        <f t="shared" ref="M41:M49" si="3">+L41/J41</f>
        <v>0.49487378640776697</v>
      </c>
      <c r="N41" s="34" t="s">
        <v>151</v>
      </c>
      <c r="O41" s="34" t="s">
        <v>207</v>
      </c>
      <c r="P41" s="58" t="s">
        <v>214</v>
      </c>
      <c r="Q41" s="34" t="s">
        <v>70</v>
      </c>
    </row>
    <row r="42" spans="1:17" s="16" customFormat="1" ht="144.75" customHeight="1" x14ac:dyDescent="0.2">
      <c r="A42" s="34" t="s">
        <v>181</v>
      </c>
      <c r="B42" s="36" t="s">
        <v>215</v>
      </c>
      <c r="C42" s="36" t="s">
        <v>216</v>
      </c>
      <c r="D42" s="34" t="s">
        <v>130</v>
      </c>
      <c r="E42" s="36" t="s">
        <v>217</v>
      </c>
      <c r="F42" s="36" t="s">
        <v>218</v>
      </c>
      <c r="G42" s="34" t="s">
        <v>174</v>
      </c>
      <c r="H42" s="34" t="s">
        <v>148</v>
      </c>
      <c r="I42" s="59">
        <v>12000</v>
      </c>
      <c r="J42" s="59">
        <v>5000</v>
      </c>
      <c r="K42" s="56"/>
      <c r="L42" s="56">
        <v>1984</v>
      </c>
      <c r="M42" s="50">
        <f t="shared" si="3"/>
        <v>0.39679999999999999</v>
      </c>
      <c r="N42" s="34" t="s">
        <v>151</v>
      </c>
      <c r="O42" s="34" t="s">
        <v>207</v>
      </c>
      <c r="P42" s="36"/>
      <c r="Q42" s="34" t="s">
        <v>70</v>
      </c>
    </row>
    <row r="43" spans="1:17" s="16" customFormat="1" ht="167.25" customHeight="1" x14ac:dyDescent="0.2">
      <c r="A43" s="34" t="s">
        <v>219</v>
      </c>
      <c r="B43" s="36" t="s">
        <v>220</v>
      </c>
      <c r="C43" s="36" t="s">
        <v>221</v>
      </c>
      <c r="D43" s="34" t="s">
        <v>130</v>
      </c>
      <c r="E43" s="36" t="s">
        <v>222</v>
      </c>
      <c r="F43" s="36" t="s">
        <v>223</v>
      </c>
      <c r="G43" s="34" t="s">
        <v>174</v>
      </c>
      <c r="H43" s="34" t="s">
        <v>148</v>
      </c>
      <c r="I43" s="59">
        <v>20</v>
      </c>
      <c r="J43" s="59">
        <v>20</v>
      </c>
      <c r="K43" s="56"/>
      <c r="L43" s="56"/>
      <c r="M43" s="50">
        <f t="shared" si="3"/>
        <v>0</v>
      </c>
      <c r="N43" s="34" t="s">
        <v>151</v>
      </c>
      <c r="O43" s="34" t="s">
        <v>207</v>
      </c>
      <c r="P43" s="36" t="s">
        <v>224</v>
      </c>
      <c r="Q43" s="34" t="s">
        <v>70</v>
      </c>
    </row>
    <row r="44" spans="1:17" s="16" customFormat="1" ht="175.5" customHeight="1" x14ac:dyDescent="0.2">
      <c r="A44" s="34" t="s">
        <v>225</v>
      </c>
      <c r="B44" s="36" t="s">
        <v>226</v>
      </c>
      <c r="C44" s="36" t="s">
        <v>227</v>
      </c>
      <c r="D44" s="34" t="s">
        <v>130</v>
      </c>
      <c r="E44" s="36" t="s">
        <v>228</v>
      </c>
      <c r="F44" s="36" t="s">
        <v>229</v>
      </c>
      <c r="G44" s="34" t="s">
        <v>213</v>
      </c>
      <c r="H44" s="34" t="s">
        <v>148</v>
      </c>
      <c r="I44" s="59">
        <v>12</v>
      </c>
      <c r="J44" s="59">
        <v>15</v>
      </c>
      <c r="K44" s="56"/>
      <c r="L44" s="56">
        <v>6</v>
      </c>
      <c r="M44" s="50">
        <f t="shared" si="3"/>
        <v>0.4</v>
      </c>
      <c r="N44" s="34" t="s">
        <v>151</v>
      </c>
      <c r="O44" s="34" t="s">
        <v>207</v>
      </c>
      <c r="P44" s="58" t="s">
        <v>230</v>
      </c>
      <c r="Q44" s="34" t="s">
        <v>70</v>
      </c>
    </row>
    <row r="45" spans="1:17" s="16" customFormat="1" ht="141" customHeight="1" x14ac:dyDescent="0.2">
      <c r="A45" s="34" t="s">
        <v>231</v>
      </c>
      <c r="B45" s="36" t="s">
        <v>232</v>
      </c>
      <c r="C45" s="36" t="s">
        <v>233</v>
      </c>
      <c r="D45" s="34" t="s">
        <v>130</v>
      </c>
      <c r="E45" s="36" t="s">
        <v>234</v>
      </c>
      <c r="F45" s="36" t="s">
        <v>235</v>
      </c>
      <c r="G45" s="34" t="s">
        <v>236</v>
      </c>
      <c r="H45" s="34" t="s">
        <v>237</v>
      </c>
      <c r="I45" s="59">
        <v>1</v>
      </c>
      <c r="J45" s="59">
        <v>1</v>
      </c>
      <c r="K45" s="56"/>
      <c r="L45" s="56"/>
      <c r="M45" s="50">
        <f t="shared" si="3"/>
        <v>0</v>
      </c>
      <c r="N45" s="34" t="s">
        <v>151</v>
      </c>
      <c r="O45" s="34" t="s">
        <v>207</v>
      </c>
      <c r="P45" s="36" t="s">
        <v>238</v>
      </c>
      <c r="Q45" s="34" t="s">
        <v>70</v>
      </c>
    </row>
    <row r="46" spans="1:17" s="16" customFormat="1" ht="163.5" customHeight="1" x14ac:dyDescent="0.2">
      <c r="A46" s="34" t="s">
        <v>239</v>
      </c>
      <c r="B46" s="36" t="s">
        <v>240</v>
      </c>
      <c r="C46" s="36" t="s">
        <v>241</v>
      </c>
      <c r="D46" s="34" t="s">
        <v>130</v>
      </c>
      <c r="E46" s="36" t="s">
        <v>242</v>
      </c>
      <c r="F46" s="36" t="s">
        <v>243</v>
      </c>
      <c r="G46" s="34" t="s">
        <v>236</v>
      </c>
      <c r="H46" s="34" t="s">
        <v>237</v>
      </c>
      <c r="I46" s="59">
        <v>1</v>
      </c>
      <c r="J46" s="59">
        <v>1</v>
      </c>
      <c r="K46" s="56"/>
      <c r="L46" s="56"/>
      <c r="M46" s="50">
        <f>+L46/J46</f>
        <v>0</v>
      </c>
      <c r="N46" s="34" t="s">
        <v>151</v>
      </c>
      <c r="O46" s="34" t="s">
        <v>207</v>
      </c>
      <c r="P46" s="36" t="s">
        <v>244</v>
      </c>
      <c r="Q46" s="34" t="s">
        <v>70</v>
      </c>
    </row>
    <row r="47" spans="1:17" s="16" customFormat="1" ht="168" customHeight="1" x14ac:dyDescent="0.2">
      <c r="A47" s="34" t="s">
        <v>245</v>
      </c>
      <c r="B47" s="36" t="s">
        <v>246</v>
      </c>
      <c r="C47" s="36" t="s">
        <v>247</v>
      </c>
      <c r="D47" s="34" t="s">
        <v>130</v>
      </c>
      <c r="E47" s="36" t="s">
        <v>248</v>
      </c>
      <c r="F47" s="36" t="s">
        <v>249</v>
      </c>
      <c r="G47" s="34" t="s">
        <v>213</v>
      </c>
      <c r="H47" s="34" t="s">
        <v>148</v>
      </c>
      <c r="I47" s="59">
        <v>15</v>
      </c>
      <c r="J47" s="59">
        <v>20</v>
      </c>
      <c r="K47" s="56"/>
      <c r="L47" s="56">
        <v>9</v>
      </c>
      <c r="M47" s="50">
        <f t="shared" si="3"/>
        <v>0.45</v>
      </c>
      <c r="N47" s="34" t="s">
        <v>151</v>
      </c>
      <c r="O47" s="34" t="s">
        <v>207</v>
      </c>
      <c r="P47" s="58" t="s">
        <v>250</v>
      </c>
      <c r="Q47" s="34" t="s">
        <v>70</v>
      </c>
    </row>
    <row r="48" spans="1:17" s="16" customFormat="1" ht="156" customHeight="1" x14ac:dyDescent="0.2">
      <c r="A48" s="34" t="s">
        <v>251</v>
      </c>
      <c r="B48" s="36" t="s">
        <v>252</v>
      </c>
      <c r="C48" s="36" t="s">
        <v>253</v>
      </c>
      <c r="D48" s="34" t="s">
        <v>130</v>
      </c>
      <c r="E48" s="36" t="s">
        <v>254</v>
      </c>
      <c r="F48" s="36" t="s">
        <v>255</v>
      </c>
      <c r="G48" s="34" t="s">
        <v>174</v>
      </c>
      <c r="H48" s="34" t="s">
        <v>148</v>
      </c>
      <c r="I48" s="59">
        <v>177</v>
      </c>
      <c r="J48" s="59">
        <v>200</v>
      </c>
      <c r="K48" s="56"/>
      <c r="L48" s="56">
        <v>130</v>
      </c>
      <c r="M48" s="50">
        <f t="shared" si="3"/>
        <v>0.65</v>
      </c>
      <c r="N48" s="34" t="s">
        <v>151</v>
      </c>
      <c r="O48" s="34" t="s">
        <v>207</v>
      </c>
      <c r="P48" s="36"/>
      <c r="Q48" s="34" t="s">
        <v>70</v>
      </c>
    </row>
    <row r="49" spans="1:17" s="16" customFormat="1" ht="171" customHeight="1" x14ac:dyDescent="0.2">
      <c r="A49" s="34" t="s">
        <v>256</v>
      </c>
      <c r="B49" s="36" t="s">
        <v>257</v>
      </c>
      <c r="C49" s="36" t="s">
        <v>258</v>
      </c>
      <c r="D49" s="34" t="s">
        <v>130</v>
      </c>
      <c r="E49" s="36" t="s">
        <v>259</v>
      </c>
      <c r="F49" s="36" t="s">
        <v>260</v>
      </c>
      <c r="G49" s="34" t="s">
        <v>174</v>
      </c>
      <c r="H49" s="34" t="s">
        <v>148</v>
      </c>
      <c r="I49" s="59">
        <v>0</v>
      </c>
      <c r="J49" s="59">
        <v>228</v>
      </c>
      <c r="K49" s="56"/>
      <c r="L49" s="56">
        <v>540</v>
      </c>
      <c r="M49" s="50">
        <f t="shared" si="3"/>
        <v>2.3684210526315788</v>
      </c>
      <c r="N49" s="34" t="s">
        <v>151</v>
      </c>
      <c r="O49" s="34" t="s">
        <v>207</v>
      </c>
      <c r="P49" s="36" t="s">
        <v>1701</v>
      </c>
      <c r="Q49" s="34" t="s">
        <v>70</v>
      </c>
    </row>
    <row r="50" spans="1:17" s="14" customFormat="1" ht="21" thickBot="1" x14ac:dyDescent="0.25">
      <c r="A50" s="136"/>
      <c r="B50" s="136"/>
      <c r="C50" s="136"/>
      <c r="D50" s="136"/>
      <c r="E50" s="136"/>
      <c r="F50" s="136"/>
      <c r="G50" s="136"/>
      <c r="H50" s="136"/>
      <c r="I50" s="136"/>
      <c r="J50" s="136"/>
      <c r="K50" s="136"/>
      <c r="L50" s="136"/>
      <c r="M50" s="136"/>
      <c r="N50" s="136"/>
      <c r="O50" s="136"/>
      <c r="P50" s="136"/>
      <c r="Q50" s="136"/>
    </row>
    <row r="51" spans="1:17" s="14" customFormat="1" ht="21" thickBot="1" x14ac:dyDescent="0.25">
      <c r="A51" s="148" t="s">
        <v>0</v>
      </c>
      <c r="B51" s="149"/>
      <c r="C51" s="149"/>
      <c r="D51" s="153"/>
      <c r="E51" s="154" t="s">
        <v>42</v>
      </c>
      <c r="F51" s="155"/>
      <c r="G51" s="155"/>
      <c r="H51" s="155"/>
      <c r="I51" s="155"/>
      <c r="J51" s="155"/>
      <c r="K51" s="155"/>
      <c r="L51" s="156"/>
      <c r="M51" s="148" t="s">
        <v>1</v>
      </c>
      <c r="N51" s="149"/>
      <c r="O51" s="150"/>
      <c r="P51" s="151">
        <v>1100</v>
      </c>
      <c r="Q51" s="152"/>
    </row>
    <row r="52" spans="1:17" s="14" customFormat="1" ht="27.75" customHeight="1" thickBot="1" x14ac:dyDescent="0.25">
      <c r="A52" s="148" t="s">
        <v>112</v>
      </c>
      <c r="B52" s="149"/>
      <c r="C52" s="149"/>
      <c r="D52" s="153"/>
      <c r="E52" s="154" t="s">
        <v>1702</v>
      </c>
      <c r="F52" s="155"/>
      <c r="G52" s="155"/>
      <c r="H52" s="155"/>
      <c r="I52" s="155"/>
      <c r="J52" s="155"/>
      <c r="K52" s="155"/>
      <c r="L52" s="156"/>
      <c r="M52" s="148" t="s">
        <v>161</v>
      </c>
      <c r="N52" s="149"/>
      <c r="O52" s="150"/>
      <c r="P52" s="151" t="s">
        <v>169</v>
      </c>
      <c r="Q52" s="152"/>
    </row>
    <row r="53" spans="1:17" s="15" customFormat="1" x14ac:dyDescent="0.2">
      <c r="A53" s="133"/>
      <c r="B53" s="133"/>
      <c r="C53" s="133"/>
      <c r="D53" s="133"/>
      <c r="E53" s="133"/>
      <c r="F53" s="133"/>
      <c r="G53" s="133"/>
      <c r="H53" s="133"/>
      <c r="I53" s="133"/>
      <c r="J53" s="133"/>
      <c r="K53" s="133"/>
      <c r="L53" s="133"/>
      <c r="M53" s="133"/>
      <c r="N53" s="133"/>
      <c r="O53" s="133"/>
      <c r="P53" s="133"/>
      <c r="Q53" s="133"/>
    </row>
    <row r="54" spans="1:17" s="14" customFormat="1" ht="30" customHeight="1" x14ac:dyDescent="0.2">
      <c r="A54" s="133"/>
      <c r="B54" s="133"/>
      <c r="C54" s="133"/>
      <c r="D54" s="133"/>
      <c r="E54" s="133"/>
      <c r="F54" s="133"/>
      <c r="G54" s="133"/>
      <c r="H54" s="133"/>
      <c r="I54" s="133"/>
      <c r="J54" s="133"/>
      <c r="K54" s="157" t="s">
        <v>3</v>
      </c>
      <c r="L54" s="158"/>
      <c r="M54" s="10" t="s">
        <v>106</v>
      </c>
      <c r="N54" s="11" t="s">
        <v>107</v>
      </c>
      <c r="O54" s="12" t="s">
        <v>108</v>
      </c>
      <c r="P54" s="13" t="s">
        <v>4</v>
      </c>
      <c r="Q54" s="133"/>
    </row>
    <row r="55" spans="1:17" s="14" customFormat="1" x14ac:dyDescent="0.2">
      <c r="A55" s="133"/>
      <c r="B55" s="133"/>
      <c r="C55" s="133"/>
      <c r="D55" s="133"/>
      <c r="E55" s="133"/>
      <c r="F55" s="133"/>
      <c r="G55" s="133"/>
      <c r="H55" s="133"/>
      <c r="I55" s="133"/>
      <c r="J55" s="133"/>
      <c r="K55" s="133"/>
      <c r="L55" s="133"/>
      <c r="M55" s="43" t="s">
        <v>5</v>
      </c>
      <c r="N55" s="44" t="s">
        <v>19</v>
      </c>
      <c r="O55" s="45" t="s">
        <v>20</v>
      </c>
      <c r="P55" s="46" t="s">
        <v>6</v>
      </c>
      <c r="Q55" s="133"/>
    </row>
    <row r="56" spans="1:17" s="14" customFormat="1" x14ac:dyDescent="0.2">
      <c r="A56" s="133"/>
      <c r="B56" s="133"/>
      <c r="C56" s="133"/>
      <c r="D56" s="133"/>
      <c r="E56" s="133"/>
      <c r="F56" s="133"/>
      <c r="G56" s="133"/>
      <c r="H56" s="133"/>
      <c r="I56" s="133"/>
      <c r="J56" s="133"/>
      <c r="K56" s="133"/>
      <c r="L56" s="133"/>
      <c r="M56" s="135"/>
      <c r="N56" s="135"/>
      <c r="O56" s="135"/>
      <c r="P56" s="135"/>
      <c r="Q56" s="135"/>
    </row>
    <row r="57" spans="1:17" s="16" customFormat="1" ht="60.75" x14ac:dyDescent="0.2">
      <c r="A57" s="48" t="s">
        <v>105</v>
      </c>
      <c r="B57" s="48" t="s">
        <v>114</v>
      </c>
      <c r="C57" s="48" t="s">
        <v>115</v>
      </c>
      <c r="D57" s="48" t="s">
        <v>12</v>
      </c>
      <c r="E57" s="48" t="s">
        <v>10</v>
      </c>
      <c r="F57" s="48" t="s">
        <v>11</v>
      </c>
      <c r="G57" s="48" t="s">
        <v>116</v>
      </c>
      <c r="H57" s="48" t="s">
        <v>7</v>
      </c>
      <c r="I57" s="48" t="s">
        <v>9</v>
      </c>
      <c r="J57" s="48" t="s">
        <v>13</v>
      </c>
      <c r="K57" s="48" t="s">
        <v>14</v>
      </c>
      <c r="L57" s="48" t="s">
        <v>18</v>
      </c>
      <c r="M57" s="48" t="s">
        <v>17</v>
      </c>
      <c r="N57" s="48" t="s">
        <v>15</v>
      </c>
      <c r="O57" s="48" t="s">
        <v>8</v>
      </c>
      <c r="P57" s="48" t="s">
        <v>16</v>
      </c>
      <c r="Q57" s="48" t="s">
        <v>113</v>
      </c>
    </row>
    <row r="58" spans="1:17" s="16" customFormat="1" ht="135.75" customHeight="1" x14ac:dyDescent="0.2">
      <c r="A58" s="5" t="s">
        <v>110</v>
      </c>
      <c r="B58" s="34" t="s">
        <v>261</v>
      </c>
      <c r="C58" s="36" t="s">
        <v>262</v>
      </c>
      <c r="D58" s="36" t="s">
        <v>130</v>
      </c>
      <c r="E58" s="36" t="s">
        <v>263</v>
      </c>
      <c r="F58" s="36" t="s">
        <v>264</v>
      </c>
      <c r="G58" s="36" t="s">
        <v>174</v>
      </c>
      <c r="H58" s="36" t="s">
        <v>148</v>
      </c>
      <c r="I58" s="5">
        <v>0</v>
      </c>
      <c r="J58" s="5">
        <v>3</v>
      </c>
      <c r="K58" s="8"/>
      <c r="L58" s="49">
        <v>2</v>
      </c>
      <c r="M58" s="50">
        <f>+L58/J58</f>
        <v>0.66666666666666663</v>
      </c>
      <c r="N58" s="36" t="s">
        <v>151</v>
      </c>
      <c r="O58" s="36" t="s">
        <v>265</v>
      </c>
      <c r="P58" s="5"/>
      <c r="Q58" s="34" t="s">
        <v>266</v>
      </c>
    </row>
    <row r="59" spans="1:17" s="16" customFormat="1" ht="123" customHeight="1" x14ac:dyDescent="0.2">
      <c r="A59" s="5" t="s">
        <v>120</v>
      </c>
      <c r="B59" s="34" t="s">
        <v>267</v>
      </c>
      <c r="C59" s="36" t="s">
        <v>268</v>
      </c>
      <c r="D59" s="36" t="s">
        <v>130</v>
      </c>
      <c r="E59" s="36" t="s">
        <v>269</v>
      </c>
      <c r="F59" s="36" t="s">
        <v>270</v>
      </c>
      <c r="G59" s="36" t="s">
        <v>174</v>
      </c>
      <c r="H59" s="36" t="s">
        <v>148</v>
      </c>
      <c r="I59" s="51">
        <v>0</v>
      </c>
      <c r="J59" s="51">
        <v>2000</v>
      </c>
      <c r="K59" s="9"/>
      <c r="L59" s="49">
        <v>775</v>
      </c>
      <c r="M59" s="50">
        <f>+L59/J59</f>
        <v>0.38750000000000001</v>
      </c>
      <c r="N59" s="36" t="s">
        <v>153</v>
      </c>
      <c r="O59" s="36" t="s">
        <v>1703</v>
      </c>
      <c r="P59" s="51"/>
      <c r="Q59" s="34" t="s">
        <v>271</v>
      </c>
    </row>
    <row r="60" spans="1:17" s="16" customFormat="1" ht="132" customHeight="1" x14ac:dyDescent="0.2">
      <c r="A60" s="5" t="s">
        <v>109</v>
      </c>
      <c r="B60" s="34" t="s">
        <v>272</v>
      </c>
      <c r="C60" s="36" t="s">
        <v>273</v>
      </c>
      <c r="D60" s="36" t="s">
        <v>130</v>
      </c>
      <c r="E60" s="36" t="s">
        <v>274</v>
      </c>
      <c r="F60" s="36" t="s">
        <v>275</v>
      </c>
      <c r="G60" s="36" t="s">
        <v>174</v>
      </c>
      <c r="H60" s="36" t="s">
        <v>148</v>
      </c>
      <c r="I60" s="51">
        <v>0</v>
      </c>
      <c r="J60" s="51">
        <v>500</v>
      </c>
      <c r="K60" s="9"/>
      <c r="L60" s="49">
        <v>255</v>
      </c>
      <c r="M60" s="50">
        <f t="shared" ref="M60:M64" si="4">+L60/J60</f>
        <v>0.51</v>
      </c>
      <c r="N60" s="36" t="s">
        <v>153</v>
      </c>
      <c r="O60" s="36" t="s">
        <v>276</v>
      </c>
      <c r="P60" s="51"/>
      <c r="Q60" s="34" t="s">
        <v>277</v>
      </c>
    </row>
    <row r="61" spans="1:17" s="16" customFormat="1" ht="144" customHeight="1" x14ac:dyDescent="0.2">
      <c r="A61" s="5" t="s">
        <v>121</v>
      </c>
      <c r="B61" s="34" t="s">
        <v>278</v>
      </c>
      <c r="C61" s="36" t="s">
        <v>279</v>
      </c>
      <c r="D61" s="36" t="s">
        <v>130</v>
      </c>
      <c r="E61" s="36" t="s">
        <v>280</v>
      </c>
      <c r="F61" s="36" t="s">
        <v>281</v>
      </c>
      <c r="G61" s="36" t="s">
        <v>174</v>
      </c>
      <c r="H61" s="36" t="s">
        <v>148</v>
      </c>
      <c r="I61" s="51">
        <v>45</v>
      </c>
      <c r="J61" s="51">
        <v>45</v>
      </c>
      <c r="K61" s="9"/>
      <c r="L61" s="49">
        <v>45</v>
      </c>
      <c r="M61" s="50">
        <f t="shared" si="4"/>
        <v>1</v>
      </c>
      <c r="N61" s="36" t="s">
        <v>153</v>
      </c>
      <c r="O61" s="36" t="s">
        <v>282</v>
      </c>
      <c r="P61" s="51"/>
      <c r="Q61" s="34" t="s">
        <v>283</v>
      </c>
    </row>
    <row r="62" spans="1:17" s="16" customFormat="1" ht="135.75" customHeight="1" x14ac:dyDescent="0.2">
      <c r="A62" s="5" t="s">
        <v>122</v>
      </c>
      <c r="B62" s="34" t="s">
        <v>284</v>
      </c>
      <c r="C62" s="36" t="s">
        <v>285</v>
      </c>
      <c r="D62" s="36" t="s">
        <v>130</v>
      </c>
      <c r="E62" s="36" t="s">
        <v>286</v>
      </c>
      <c r="F62" s="36" t="s">
        <v>287</v>
      </c>
      <c r="G62" s="36" t="s">
        <v>174</v>
      </c>
      <c r="H62" s="36" t="s">
        <v>148</v>
      </c>
      <c r="I62" s="51">
        <v>0</v>
      </c>
      <c r="J62" s="51">
        <v>2800</v>
      </c>
      <c r="K62" s="9"/>
      <c r="L62" s="49">
        <v>2042</v>
      </c>
      <c r="M62" s="50">
        <f t="shared" si="4"/>
        <v>0.72928571428571431</v>
      </c>
      <c r="N62" s="36" t="s">
        <v>153</v>
      </c>
      <c r="O62" s="36" t="s">
        <v>288</v>
      </c>
      <c r="P62" s="51"/>
      <c r="Q62" s="34" t="s">
        <v>289</v>
      </c>
    </row>
    <row r="63" spans="1:17" s="16" customFormat="1" ht="124.5" customHeight="1" x14ac:dyDescent="0.2">
      <c r="A63" s="5" t="s">
        <v>128</v>
      </c>
      <c r="B63" s="34" t="s">
        <v>290</v>
      </c>
      <c r="C63" s="36" t="s">
        <v>291</v>
      </c>
      <c r="D63" s="36" t="s">
        <v>292</v>
      </c>
      <c r="E63" s="36" t="s">
        <v>293</v>
      </c>
      <c r="F63" s="36" t="s">
        <v>294</v>
      </c>
      <c r="G63" s="36" t="s">
        <v>174</v>
      </c>
      <c r="H63" s="36" t="s">
        <v>148</v>
      </c>
      <c r="I63" s="51">
        <v>107</v>
      </c>
      <c r="J63" s="51">
        <v>109</v>
      </c>
      <c r="K63" s="9"/>
      <c r="L63" s="49">
        <v>96</v>
      </c>
      <c r="M63" s="50">
        <f t="shared" si="4"/>
        <v>0.88073394495412849</v>
      </c>
      <c r="N63" s="36" t="s">
        <v>153</v>
      </c>
      <c r="O63" s="36" t="s">
        <v>295</v>
      </c>
      <c r="P63" s="51"/>
      <c r="Q63" s="34" t="s">
        <v>296</v>
      </c>
    </row>
    <row r="64" spans="1:17" s="16" customFormat="1" ht="168" customHeight="1" x14ac:dyDescent="0.2">
      <c r="A64" s="5" t="s">
        <v>297</v>
      </c>
      <c r="B64" s="34" t="s">
        <v>298</v>
      </c>
      <c r="C64" s="36" t="s">
        <v>299</v>
      </c>
      <c r="D64" s="36" t="s">
        <v>130</v>
      </c>
      <c r="E64" s="36" t="s">
        <v>300</v>
      </c>
      <c r="F64" s="36" t="s">
        <v>301</v>
      </c>
      <c r="G64" s="36" t="s">
        <v>174</v>
      </c>
      <c r="H64" s="36" t="s">
        <v>148</v>
      </c>
      <c r="I64" s="51">
        <v>0</v>
      </c>
      <c r="J64" s="51">
        <v>32</v>
      </c>
      <c r="K64" s="9"/>
      <c r="L64" s="49">
        <v>0</v>
      </c>
      <c r="M64" s="50">
        <f t="shared" si="4"/>
        <v>0</v>
      </c>
      <c r="N64" s="36" t="s">
        <v>153</v>
      </c>
      <c r="O64" s="36" t="s">
        <v>302</v>
      </c>
      <c r="P64" s="51" t="s">
        <v>303</v>
      </c>
      <c r="Q64" s="34" t="s">
        <v>266</v>
      </c>
    </row>
    <row r="65" spans="1:17" s="14" customFormat="1" ht="21" thickBot="1" x14ac:dyDescent="0.25">
      <c r="A65" s="136"/>
      <c r="B65" s="136"/>
      <c r="C65" s="136"/>
      <c r="D65" s="136"/>
      <c r="E65" s="136"/>
      <c r="F65" s="136"/>
      <c r="G65" s="136"/>
      <c r="H65" s="136"/>
      <c r="I65" s="136"/>
      <c r="J65" s="136"/>
      <c r="K65" s="136"/>
      <c r="L65" s="136"/>
      <c r="M65" s="136"/>
      <c r="N65" s="136"/>
      <c r="O65" s="136"/>
      <c r="P65" s="136"/>
      <c r="Q65" s="136"/>
    </row>
    <row r="66" spans="1:17" s="14" customFormat="1" ht="34.5" customHeight="1" thickBot="1" x14ac:dyDescent="0.25">
      <c r="A66" s="148" t="s">
        <v>0</v>
      </c>
      <c r="B66" s="149"/>
      <c r="C66" s="149"/>
      <c r="D66" s="153"/>
      <c r="E66" s="145" t="s">
        <v>36</v>
      </c>
      <c r="F66" s="145"/>
      <c r="G66" s="145"/>
      <c r="H66" s="145"/>
      <c r="I66" s="145"/>
      <c r="J66" s="145"/>
      <c r="K66" s="145"/>
      <c r="L66" s="145"/>
      <c r="M66" s="148" t="s">
        <v>1</v>
      </c>
      <c r="N66" s="149"/>
      <c r="O66" s="150"/>
      <c r="P66" s="151">
        <v>800</v>
      </c>
      <c r="Q66" s="152"/>
    </row>
    <row r="67" spans="1:17" s="14" customFormat="1" ht="27.75" customHeight="1" thickBot="1" x14ac:dyDescent="0.25">
      <c r="A67" s="148" t="s">
        <v>112</v>
      </c>
      <c r="B67" s="149"/>
      <c r="C67" s="149"/>
      <c r="D67" s="153"/>
      <c r="E67" s="145" t="s">
        <v>304</v>
      </c>
      <c r="F67" s="145"/>
      <c r="G67" s="145"/>
      <c r="H67" s="145"/>
      <c r="I67" s="145"/>
      <c r="J67" s="145"/>
      <c r="K67" s="145"/>
      <c r="L67" s="145"/>
      <c r="M67" s="148" t="s">
        <v>161</v>
      </c>
      <c r="N67" s="149"/>
      <c r="O67" s="150"/>
      <c r="P67" s="151" t="s">
        <v>169</v>
      </c>
      <c r="Q67" s="152"/>
    </row>
    <row r="68" spans="1:17" s="15" customFormat="1" x14ac:dyDescent="0.2">
      <c r="A68" s="133"/>
      <c r="B68" s="133"/>
      <c r="C68" s="133"/>
      <c r="D68" s="133"/>
      <c r="E68" s="133"/>
      <c r="F68" s="133"/>
      <c r="G68" s="133"/>
      <c r="H68" s="133"/>
      <c r="I68" s="133"/>
      <c r="J68" s="133"/>
      <c r="K68" s="133"/>
      <c r="L68" s="133"/>
      <c r="M68" s="133"/>
      <c r="N68" s="133"/>
      <c r="O68" s="133"/>
      <c r="P68" s="133"/>
      <c r="Q68" s="133"/>
    </row>
    <row r="69" spans="1:17" s="14" customFormat="1" ht="30" customHeight="1" x14ac:dyDescent="0.2">
      <c r="A69" s="133"/>
      <c r="B69" s="133"/>
      <c r="C69" s="133"/>
      <c r="D69" s="133"/>
      <c r="E69" s="133"/>
      <c r="F69" s="133"/>
      <c r="G69" s="133"/>
      <c r="H69" s="133"/>
      <c r="I69" s="133"/>
      <c r="J69" s="133"/>
      <c r="K69" s="157" t="s">
        <v>3</v>
      </c>
      <c r="L69" s="158"/>
      <c r="M69" s="10" t="s">
        <v>106</v>
      </c>
      <c r="N69" s="11" t="s">
        <v>107</v>
      </c>
      <c r="O69" s="12" t="s">
        <v>108</v>
      </c>
      <c r="P69" s="13" t="s">
        <v>4</v>
      </c>
      <c r="Q69" s="133"/>
    </row>
    <row r="70" spans="1:17" s="14" customFormat="1" x14ac:dyDescent="0.2">
      <c r="A70" s="133"/>
      <c r="B70" s="133"/>
      <c r="C70" s="133"/>
      <c r="D70" s="133"/>
      <c r="E70" s="133"/>
      <c r="F70" s="133"/>
      <c r="G70" s="133"/>
      <c r="H70" s="133"/>
      <c r="I70" s="133"/>
      <c r="J70" s="133"/>
      <c r="K70" s="133"/>
      <c r="L70" s="133"/>
      <c r="M70" s="43" t="s">
        <v>5</v>
      </c>
      <c r="N70" s="44" t="s">
        <v>19</v>
      </c>
      <c r="O70" s="45" t="s">
        <v>20</v>
      </c>
      <c r="P70" s="46" t="s">
        <v>6</v>
      </c>
      <c r="Q70" s="133"/>
    </row>
    <row r="71" spans="1:17" s="14" customFormat="1" x14ac:dyDescent="0.2">
      <c r="A71" s="133"/>
      <c r="B71" s="133"/>
      <c r="C71" s="133"/>
      <c r="D71" s="133"/>
      <c r="E71" s="133"/>
      <c r="F71" s="133"/>
      <c r="G71" s="133"/>
      <c r="H71" s="133"/>
      <c r="I71" s="133"/>
      <c r="J71" s="133"/>
      <c r="K71" s="133"/>
      <c r="L71" s="133"/>
      <c r="M71" s="135"/>
      <c r="N71" s="135"/>
      <c r="O71" s="135"/>
      <c r="P71" s="135"/>
      <c r="Q71" s="135"/>
    </row>
    <row r="72" spans="1:17" s="16" customFormat="1" ht="102.75" customHeight="1" x14ac:dyDescent="0.2">
      <c r="A72" s="48" t="s">
        <v>105</v>
      </c>
      <c r="B72" s="48" t="s">
        <v>114</v>
      </c>
      <c r="C72" s="48" t="s">
        <v>115</v>
      </c>
      <c r="D72" s="48" t="s">
        <v>12</v>
      </c>
      <c r="E72" s="48" t="s">
        <v>10</v>
      </c>
      <c r="F72" s="48" t="s">
        <v>11</v>
      </c>
      <c r="G72" s="48" t="s">
        <v>116</v>
      </c>
      <c r="H72" s="48" t="s">
        <v>7</v>
      </c>
      <c r="I72" s="48" t="s">
        <v>9</v>
      </c>
      <c r="J72" s="48" t="s">
        <v>13</v>
      </c>
      <c r="K72" s="48" t="s">
        <v>14</v>
      </c>
      <c r="L72" s="48" t="s">
        <v>18</v>
      </c>
      <c r="M72" s="48" t="s">
        <v>17</v>
      </c>
      <c r="N72" s="48" t="s">
        <v>15</v>
      </c>
      <c r="O72" s="48" t="s">
        <v>8</v>
      </c>
      <c r="P72" s="48" t="s">
        <v>16</v>
      </c>
      <c r="Q72" s="48" t="s">
        <v>113</v>
      </c>
    </row>
    <row r="73" spans="1:17" s="16" customFormat="1" ht="111" customHeight="1" x14ac:dyDescent="0.2">
      <c r="A73" s="5" t="s">
        <v>202</v>
      </c>
      <c r="B73" s="34" t="s">
        <v>305</v>
      </c>
      <c r="C73" s="36" t="s">
        <v>306</v>
      </c>
      <c r="D73" s="36" t="s">
        <v>130</v>
      </c>
      <c r="E73" s="36" t="s">
        <v>307</v>
      </c>
      <c r="F73" s="36" t="s">
        <v>308</v>
      </c>
      <c r="G73" s="36" t="s">
        <v>174</v>
      </c>
      <c r="H73" s="36" t="s">
        <v>148</v>
      </c>
      <c r="I73" s="5">
        <v>700</v>
      </c>
      <c r="J73" s="5">
        <v>3000</v>
      </c>
      <c r="K73" s="8"/>
      <c r="L73" s="49">
        <v>1955</v>
      </c>
      <c r="M73" s="50">
        <f>+L73/J73</f>
        <v>0.65166666666666662</v>
      </c>
      <c r="N73" s="36" t="s">
        <v>151</v>
      </c>
      <c r="O73" s="36" t="s">
        <v>309</v>
      </c>
      <c r="P73" s="5"/>
      <c r="Q73" s="34" t="s">
        <v>310</v>
      </c>
    </row>
    <row r="74" spans="1:17" s="16" customFormat="1" ht="141.75" customHeight="1" x14ac:dyDescent="0.2">
      <c r="A74" s="5" t="s">
        <v>311</v>
      </c>
      <c r="B74" s="34" t="s">
        <v>312</v>
      </c>
      <c r="C74" s="36" t="s">
        <v>313</v>
      </c>
      <c r="D74" s="36" t="s">
        <v>130</v>
      </c>
      <c r="E74" s="36" t="s">
        <v>314</v>
      </c>
      <c r="F74" s="36" t="s">
        <v>315</v>
      </c>
      <c r="G74" s="36" t="s">
        <v>174</v>
      </c>
      <c r="H74" s="36" t="s">
        <v>148</v>
      </c>
      <c r="I74" s="51">
        <v>0</v>
      </c>
      <c r="J74" s="51">
        <v>600</v>
      </c>
      <c r="K74" s="9"/>
      <c r="L74" s="49">
        <v>901</v>
      </c>
      <c r="M74" s="50">
        <f t="shared" ref="M74:M83" si="5">+L74/J74</f>
        <v>1.5016666666666667</v>
      </c>
      <c r="N74" s="36" t="s">
        <v>151</v>
      </c>
      <c r="O74" s="36" t="s">
        <v>316</v>
      </c>
      <c r="P74" s="51"/>
      <c r="Q74" s="34" t="s">
        <v>317</v>
      </c>
    </row>
    <row r="75" spans="1:17" s="16" customFormat="1" ht="118.5" customHeight="1" x14ac:dyDescent="0.2">
      <c r="A75" s="5" t="s">
        <v>181</v>
      </c>
      <c r="B75" s="34" t="s">
        <v>318</v>
      </c>
      <c r="C75" s="36" t="s">
        <v>319</v>
      </c>
      <c r="D75" s="36" t="s">
        <v>130</v>
      </c>
      <c r="E75" s="36" t="s">
        <v>320</v>
      </c>
      <c r="F75" s="36" t="s">
        <v>321</v>
      </c>
      <c r="G75" s="36" t="s">
        <v>174</v>
      </c>
      <c r="H75" s="36" t="s">
        <v>148</v>
      </c>
      <c r="I75" s="51">
        <v>0</v>
      </c>
      <c r="J75" s="51">
        <v>165</v>
      </c>
      <c r="K75" s="9"/>
      <c r="L75" s="49">
        <v>115</v>
      </c>
      <c r="M75" s="50">
        <f t="shared" si="5"/>
        <v>0.69696969696969702</v>
      </c>
      <c r="N75" s="36" t="s">
        <v>151</v>
      </c>
      <c r="O75" s="36" t="s">
        <v>309</v>
      </c>
      <c r="P75" s="51"/>
      <c r="Q75" s="34" t="s">
        <v>310</v>
      </c>
    </row>
    <row r="76" spans="1:17" s="16" customFormat="1" ht="144" customHeight="1" x14ac:dyDescent="0.2">
      <c r="A76" s="5" t="s">
        <v>219</v>
      </c>
      <c r="B76" s="34" t="s">
        <v>322</v>
      </c>
      <c r="C76" s="36" t="s">
        <v>323</v>
      </c>
      <c r="D76" s="36" t="s">
        <v>130</v>
      </c>
      <c r="E76" s="36" t="s">
        <v>324</v>
      </c>
      <c r="F76" s="36" t="s">
        <v>325</v>
      </c>
      <c r="G76" s="36" t="s">
        <v>174</v>
      </c>
      <c r="H76" s="36" t="s">
        <v>148</v>
      </c>
      <c r="I76" s="51">
        <v>0</v>
      </c>
      <c r="J76" s="51">
        <v>64</v>
      </c>
      <c r="K76" s="9"/>
      <c r="L76" s="49">
        <v>0</v>
      </c>
      <c r="M76" s="50">
        <f t="shared" si="5"/>
        <v>0</v>
      </c>
      <c r="N76" s="36" t="s">
        <v>151</v>
      </c>
      <c r="O76" s="36" t="s">
        <v>326</v>
      </c>
      <c r="P76" s="41" t="s">
        <v>327</v>
      </c>
      <c r="Q76" s="34" t="s">
        <v>328</v>
      </c>
    </row>
    <row r="77" spans="1:17" s="16" customFormat="1" ht="129.75" customHeight="1" x14ac:dyDescent="0.2">
      <c r="A77" s="5" t="s">
        <v>225</v>
      </c>
      <c r="B77" s="34" t="s">
        <v>329</v>
      </c>
      <c r="C77" s="36" t="s">
        <v>330</v>
      </c>
      <c r="D77" s="36" t="s">
        <v>130</v>
      </c>
      <c r="E77" s="36" t="s">
        <v>331</v>
      </c>
      <c r="F77" s="36" t="s">
        <v>332</v>
      </c>
      <c r="G77" s="36" t="s">
        <v>174</v>
      </c>
      <c r="H77" s="36" t="s">
        <v>148</v>
      </c>
      <c r="I77" s="51">
        <v>0</v>
      </c>
      <c r="J77" s="51">
        <v>344</v>
      </c>
      <c r="K77" s="9"/>
      <c r="L77" s="49">
        <v>121</v>
      </c>
      <c r="M77" s="50">
        <f t="shared" si="5"/>
        <v>0.35174418604651164</v>
      </c>
      <c r="N77" s="36" t="s">
        <v>151</v>
      </c>
      <c r="O77" s="36" t="s">
        <v>326</v>
      </c>
      <c r="P77" s="51"/>
      <c r="Q77" s="34" t="s">
        <v>328</v>
      </c>
    </row>
    <row r="78" spans="1:17" s="16" customFormat="1" ht="132" customHeight="1" x14ac:dyDescent="0.2">
      <c r="A78" s="5" t="s">
        <v>231</v>
      </c>
      <c r="B78" s="34" t="s">
        <v>333</v>
      </c>
      <c r="C78" s="36" t="s">
        <v>333</v>
      </c>
      <c r="D78" s="36" t="s">
        <v>130</v>
      </c>
      <c r="E78" s="36" t="s">
        <v>334</v>
      </c>
      <c r="F78" s="36" t="s">
        <v>335</v>
      </c>
      <c r="G78" s="36" t="s">
        <v>174</v>
      </c>
      <c r="H78" s="36" t="s">
        <v>148</v>
      </c>
      <c r="I78" s="51">
        <v>0</v>
      </c>
      <c r="J78" s="51">
        <v>13214</v>
      </c>
      <c r="K78" s="9"/>
      <c r="L78" s="49">
        <v>15328</v>
      </c>
      <c r="M78" s="50">
        <f t="shared" si="5"/>
        <v>1.1599818374451341</v>
      </c>
      <c r="N78" s="36" t="s">
        <v>151</v>
      </c>
      <c r="O78" s="36" t="s">
        <v>336</v>
      </c>
      <c r="P78" s="51"/>
      <c r="Q78" s="34" t="s">
        <v>337</v>
      </c>
    </row>
    <row r="79" spans="1:17" s="16" customFormat="1" ht="144.75" customHeight="1" x14ac:dyDescent="0.2">
      <c r="A79" s="5" t="s">
        <v>239</v>
      </c>
      <c r="B79" s="34" t="s">
        <v>338</v>
      </c>
      <c r="C79" s="36" t="s">
        <v>339</v>
      </c>
      <c r="D79" s="36" t="s">
        <v>130</v>
      </c>
      <c r="E79" s="36" t="s">
        <v>340</v>
      </c>
      <c r="F79" s="36" t="s">
        <v>341</v>
      </c>
      <c r="G79" s="36" t="s">
        <v>174</v>
      </c>
      <c r="H79" s="36" t="s">
        <v>148</v>
      </c>
      <c r="I79" s="51">
        <v>0</v>
      </c>
      <c r="J79" s="51">
        <v>32</v>
      </c>
      <c r="K79" s="9"/>
      <c r="L79" s="49">
        <v>25</v>
      </c>
      <c r="M79" s="50">
        <f t="shared" si="5"/>
        <v>0.78125</v>
      </c>
      <c r="N79" s="36" t="s">
        <v>151</v>
      </c>
      <c r="O79" s="36" t="s">
        <v>342</v>
      </c>
      <c r="P79" s="51"/>
      <c r="Q79" s="34" t="s">
        <v>343</v>
      </c>
    </row>
    <row r="80" spans="1:17" s="16" customFormat="1" ht="201.75" customHeight="1" x14ac:dyDescent="0.2">
      <c r="A80" s="5" t="s">
        <v>245</v>
      </c>
      <c r="B80" s="34" t="s">
        <v>344</v>
      </c>
      <c r="C80" s="36" t="s">
        <v>345</v>
      </c>
      <c r="D80" s="36" t="s">
        <v>130</v>
      </c>
      <c r="E80" s="36" t="s">
        <v>346</v>
      </c>
      <c r="F80" s="36" t="s">
        <v>347</v>
      </c>
      <c r="G80" s="36" t="s">
        <v>174</v>
      </c>
      <c r="H80" s="36" t="s">
        <v>148</v>
      </c>
      <c r="I80" s="51">
        <v>0</v>
      </c>
      <c r="J80" s="51">
        <v>2216</v>
      </c>
      <c r="K80" s="9"/>
      <c r="L80" s="49">
        <v>1725</v>
      </c>
      <c r="M80" s="50">
        <f t="shared" si="5"/>
        <v>0.7784296028880866</v>
      </c>
      <c r="N80" s="36" t="s">
        <v>151</v>
      </c>
      <c r="O80" s="36" t="s">
        <v>348</v>
      </c>
      <c r="P80" s="51"/>
      <c r="Q80" s="34" t="s">
        <v>36</v>
      </c>
    </row>
    <row r="81" spans="1:17" s="16" customFormat="1" ht="160.5" customHeight="1" x14ac:dyDescent="0.2">
      <c r="A81" s="5" t="s">
        <v>251</v>
      </c>
      <c r="B81" s="34" t="s">
        <v>349</v>
      </c>
      <c r="C81" s="36" t="s">
        <v>350</v>
      </c>
      <c r="D81" s="36" t="s">
        <v>130</v>
      </c>
      <c r="E81" s="36" t="s">
        <v>351</v>
      </c>
      <c r="F81" s="36" t="s">
        <v>352</v>
      </c>
      <c r="G81" s="36" t="s">
        <v>174</v>
      </c>
      <c r="H81" s="36" t="s">
        <v>148</v>
      </c>
      <c r="I81" s="51">
        <v>0</v>
      </c>
      <c r="J81" s="51">
        <v>1292</v>
      </c>
      <c r="K81" s="9"/>
      <c r="L81" s="49">
        <v>252</v>
      </c>
      <c r="M81" s="50">
        <f t="shared" si="5"/>
        <v>0.19504643962848298</v>
      </c>
      <c r="N81" s="36" t="s">
        <v>151</v>
      </c>
      <c r="O81" s="36" t="s">
        <v>353</v>
      </c>
      <c r="P81" s="51"/>
      <c r="Q81" s="34" t="s">
        <v>354</v>
      </c>
    </row>
    <row r="82" spans="1:17" s="16" customFormat="1" ht="158.25" customHeight="1" x14ac:dyDescent="0.2">
      <c r="A82" s="5" t="s">
        <v>355</v>
      </c>
      <c r="B82" s="34" t="s">
        <v>356</v>
      </c>
      <c r="C82" s="36" t="s">
        <v>357</v>
      </c>
      <c r="D82" s="36" t="s">
        <v>130</v>
      </c>
      <c r="E82" s="36" t="s">
        <v>358</v>
      </c>
      <c r="F82" s="36" t="s">
        <v>359</v>
      </c>
      <c r="G82" s="36" t="s">
        <v>174</v>
      </c>
      <c r="H82" s="36" t="s">
        <v>148</v>
      </c>
      <c r="I82" s="51">
        <v>0</v>
      </c>
      <c r="J82" s="51">
        <v>24969</v>
      </c>
      <c r="K82" s="9"/>
      <c r="L82" s="49">
        <v>15382</v>
      </c>
      <c r="M82" s="50">
        <f t="shared" si="5"/>
        <v>0.61604389442909202</v>
      </c>
      <c r="N82" s="36" t="s">
        <v>151</v>
      </c>
      <c r="O82" s="36" t="s">
        <v>360</v>
      </c>
      <c r="P82" s="51"/>
      <c r="Q82" s="34" t="s">
        <v>361</v>
      </c>
    </row>
    <row r="83" spans="1:17" s="16" customFormat="1" ht="143.25" customHeight="1" x14ac:dyDescent="0.2">
      <c r="A83" s="5" t="s">
        <v>362</v>
      </c>
      <c r="B83" s="34" t="s">
        <v>363</v>
      </c>
      <c r="C83" s="36" t="s">
        <v>364</v>
      </c>
      <c r="D83" s="36" t="s">
        <v>130</v>
      </c>
      <c r="E83" s="36" t="s">
        <v>365</v>
      </c>
      <c r="F83" s="36" t="s">
        <v>366</v>
      </c>
      <c r="G83" s="36" t="s">
        <v>174</v>
      </c>
      <c r="H83" s="36" t="s">
        <v>148</v>
      </c>
      <c r="I83" s="51">
        <v>0</v>
      </c>
      <c r="J83" s="51">
        <v>1780</v>
      </c>
      <c r="K83" s="9"/>
      <c r="L83" s="49">
        <v>954</v>
      </c>
      <c r="M83" s="50">
        <f t="shared" si="5"/>
        <v>0.53595505617977524</v>
      </c>
      <c r="N83" s="36" t="s">
        <v>151</v>
      </c>
      <c r="O83" s="36" t="s">
        <v>367</v>
      </c>
      <c r="P83" s="51"/>
      <c r="Q83" s="34" t="s">
        <v>368</v>
      </c>
    </row>
    <row r="84" spans="1:17" s="14" customFormat="1" ht="21" thickBot="1" x14ac:dyDescent="0.25">
      <c r="A84" s="136"/>
      <c r="B84" s="136"/>
      <c r="C84" s="136"/>
      <c r="D84" s="136"/>
      <c r="E84" s="136"/>
      <c r="F84" s="136"/>
      <c r="G84" s="136"/>
      <c r="H84" s="136"/>
      <c r="I84" s="136"/>
      <c r="J84" s="136"/>
      <c r="K84" s="136"/>
      <c r="L84" s="136"/>
      <c r="M84" s="136"/>
      <c r="N84" s="136"/>
      <c r="O84" s="136"/>
      <c r="P84" s="136"/>
      <c r="Q84" s="136"/>
    </row>
    <row r="85" spans="1:17" s="14" customFormat="1" ht="21" thickBot="1" x14ac:dyDescent="0.25">
      <c r="A85" s="148" t="s">
        <v>0</v>
      </c>
      <c r="B85" s="149"/>
      <c r="C85" s="149"/>
      <c r="D85" s="153"/>
      <c r="E85" s="154" t="s">
        <v>88</v>
      </c>
      <c r="F85" s="155"/>
      <c r="G85" s="155"/>
      <c r="H85" s="155"/>
      <c r="I85" s="155"/>
      <c r="J85" s="155"/>
      <c r="K85" s="155"/>
      <c r="L85" s="156"/>
      <c r="M85" s="148" t="s">
        <v>1</v>
      </c>
      <c r="N85" s="149"/>
      <c r="O85" s="150"/>
      <c r="P85" s="151">
        <v>4200</v>
      </c>
      <c r="Q85" s="152"/>
    </row>
    <row r="86" spans="1:17" s="14" customFormat="1" ht="27.75" customHeight="1" thickBot="1" x14ac:dyDescent="0.25">
      <c r="A86" s="148" t="s">
        <v>112</v>
      </c>
      <c r="B86" s="149"/>
      <c r="C86" s="149"/>
      <c r="D86" s="153"/>
      <c r="E86" s="154" t="s">
        <v>369</v>
      </c>
      <c r="F86" s="155"/>
      <c r="G86" s="155"/>
      <c r="H86" s="155"/>
      <c r="I86" s="155"/>
      <c r="J86" s="155"/>
      <c r="K86" s="155"/>
      <c r="L86" s="156"/>
      <c r="M86" s="148" t="s">
        <v>201</v>
      </c>
      <c r="N86" s="149"/>
      <c r="O86" s="150"/>
      <c r="P86" s="151" t="s">
        <v>169</v>
      </c>
      <c r="Q86" s="152"/>
    </row>
    <row r="87" spans="1:17" s="14" customFormat="1" x14ac:dyDescent="0.2">
      <c r="A87" s="135"/>
      <c r="B87" s="135"/>
      <c r="C87" s="135"/>
      <c r="D87" s="135"/>
      <c r="E87" s="135"/>
      <c r="F87" s="135"/>
      <c r="G87" s="135"/>
      <c r="H87" s="135"/>
      <c r="I87" s="135"/>
      <c r="J87" s="135"/>
      <c r="K87" s="135"/>
      <c r="L87" s="135"/>
      <c r="M87" s="135"/>
      <c r="N87" s="135"/>
      <c r="O87" s="135"/>
      <c r="P87" s="135"/>
      <c r="Q87" s="135"/>
    </row>
    <row r="88" spans="1:17" s="14" customFormat="1" ht="30" customHeight="1" x14ac:dyDescent="0.2">
      <c r="A88" s="135"/>
      <c r="B88" s="135"/>
      <c r="C88" s="135"/>
      <c r="D88" s="135"/>
      <c r="E88" s="135"/>
      <c r="F88" s="135"/>
      <c r="G88" s="135"/>
      <c r="H88" s="135"/>
      <c r="I88" s="135"/>
      <c r="J88" s="135"/>
      <c r="K88" s="157" t="s">
        <v>3</v>
      </c>
      <c r="L88" s="158"/>
      <c r="M88" s="10" t="s">
        <v>106</v>
      </c>
      <c r="N88" s="11" t="s">
        <v>107</v>
      </c>
      <c r="O88" s="12" t="s">
        <v>108</v>
      </c>
      <c r="P88" s="13" t="s">
        <v>4</v>
      </c>
      <c r="Q88" s="135"/>
    </row>
    <row r="89" spans="1:17" s="14" customFormat="1" x14ac:dyDescent="0.2">
      <c r="A89" s="135"/>
      <c r="B89" s="135"/>
      <c r="C89" s="135"/>
      <c r="D89" s="135"/>
      <c r="E89" s="135"/>
      <c r="F89" s="135"/>
      <c r="G89" s="135"/>
      <c r="H89" s="135"/>
      <c r="I89" s="135"/>
      <c r="J89" s="135"/>
      <c r="K89" s="135"/>
      <c r="L89" s="135"/>
      <c r="M89" s="43" t="s">
        <v>5</v>
      </c>
      <c r="N89" s="44" t="s">
        <v>19</v>
      </c>
      <c r="O89" s="45" t="s">
        <v>20</v>
      </c>
      <c r="P89" s="46" t="s">
        <v>6</v>
      </c>
      <c r="Q89" s="135"/>
    </row>
    <row r="90" spans="1:17" s="14" customFormat="1" x14ac:dyDescent="0.2">
      <c r="A90" s="135"/>
      <c r="B90" s="135"/>
      <c r="C90" s="135"/>
      <c r="D90" s="135"/>
      <c r="E90" s="135"/>
      <c r="F90" s="135"/>
      <c r="G90" s="135"/>
      <c r="H90" s="135"/>
      <c r="I90" s="135"/>
      <c r="J90" s="135"/>
      <c r="K90" s="135"/>
      <c r="L90" s="135"/>
      <c r="M90" s="135"/>
      <c r="N90" s="135"/>
      <c r="O90" s="135"/>
      <c r="P90" s="135"/>
      <c r="Q90" s="135"/>
    </row>
    <row r="91" spans="1:17" s="16" customFormat="1" ht="102.75" customHeight="1" x14ac:dyDescent="0.2">
      <c r="A91" s="48" t="s">
        <v>105</v>
      </c>
      <c r="B91" s="48" t="s">
        <v>114</v>
      </c>
      <c r="C91" s="48" t="s">
        <v>115</v>
      </c>
      <c r="D91" s="48" t="s">
        <v>12</v>
      </c>
      <c r="E91" s="48" t="s">
        <v>10</v>
      </c>
      <c r="F91" s="48" t="s">
        <v>11</v>
      </c>
      <c r="G91" s="48" t="s">
        <v>116</v>
      </c>
      <c r="H91" s="48" t="s">
        <v>7</v>
      </c>
      <c r="I91" s="48" t="s">
        <v>9</v>
      </c>
      <c r="J91" s="48" t="s">
        <v>13</v>
      </c>
      <c r="K91" s="48" t="s">
        <v>14</v>
      </c>
      <c r="L91" s="48" t="s">
        <v>18</v>
      </c>
      <c r="M91" s="48" t="s">
        <v>17</v>
      </c>
      <c r="N91" s="48" t="s">
        <v>15</v>
      </c>
      <c r="O91" s="48" t="s">
        <v>8</v>
      </c>
      <c r="P91" s="48" t="s">
        <v>16</v>
      </c>
      <c r="Q91" s="48" t="s">
        <v>113</v>
      </c>
    </row>
    <row r="92" spans="1:17" s="19" customFormat="1" ht="135" customHeight="1" x14ac:dyDescent="0.3">
      <c r="A92" s="5" t="s">
        <v>110</v>
      </c>
      <c r="B92" s="5" t="s">
        <v>370</v>
      </c>
      <c r="C92" s="5" t="s">
        <v>371</v>
      </c>
      <c r="D92" s="5" t="s">
        <v>130</v>
      </c>
      <c r="E92" s="5" t="s">
        <v>372</v>
      </c>
      <c r="F92" s="5" t="s">
        <v>373</v>
      </c>
      <c r="G92" s="5" t="s">
        <v>174</v>
      </c>
      <c r="H92" s="5" t="s">
        <v>237</v>
      </c>
      <c r="I92" s="5">
        <v>10</v>
      </c>
      <c r="J92" s="5">
        <v>10</v>
      </c>
      <c r="K92" s="8"/>
      <c r="L92" s="8">
        <v>9</v>
      </c>
      <c r="M92" s="50">
        <f>+L92/J92</f>
        <v>0.9</v>
      </c>
      <c r="N92" s="5" t="s">
        <v>151</v>
      </c>
      <c r="O92" s="5" t="s">
        <v>374</v>
      </c>
      <c r="P92" s="51"/>
      <c r="Q92" s="5" t="s">
        <v>375</v>
      </c>
    </row>
    <row r="93" spans="1:17" s="19" customFormat="1" ht="165" customHeight="1" x14ac:dyDescent="0.3">
      <c r="A93" s="60" t="s">
        <v>376</v>
      </c>
      <c r="B93" s="5" t="s">
        <v>377</v>
      </c>
      <c r="C93" s="51" t="s">
        <v>378</v>
      </c>
      <c r="D93" s="51" t="s">
        <v>130</v>
      </c>
      <c r="E93" s="51" t="s">
        <v>379</v>
      </c>
      <c r="F93" s="51" t="s">
        <v>380</v>
      </c>
      <c r="G93" s="51" t="s">
        <v>174</v>
      </c>
      <c r="H93" s="51" t="s">
        <v>237</v>
      </c>
      <c r="I93" s="61">
        <v>9879</v>
      </c>
      <c r="J93" s="61">
        <v>9879</v>
      </c>
      <c r="K93" s="9"/>
      <c r="L93" s="49">
        <v>1072</v>
      </c>
      <c r="M93" s="50">
        <f t="shared" ref="M93:M101" si="6">+L93/J93</f>
        <v>0.10851300738941189</v>
      </c>
      <c r="N93" s="5" t="s">
        <v>151</v>
      </c>
      <c r="O93" s="5" t="s">
        <v>381</v>
      </c>
      <c r="P93" s="51" t="s">
        <v>382</v>
      </c>
      <c r="Q93" s="51" t="s">
        <v>383</v>
      </c>
    </row>
    <row r="94" spans="1:17" s="19" customFormat="1" ht="121.5" customHeight="1" x14ac:dyDescent="0.3">
      <c r="A94" s="60" t="s">
        <v>384</v>
      </c>
      <c r="B94" s="5" t="s">
        <v>385</v>
      </c>
      <c r="C94" s="51" t="s">
        <v>386</v>
      </c>
      <c r="D94" s="51" t="s">
        <v>130</v>
      </c>
      <c r="E94" s="51" t="s">
        <v>387</v>
      </c>
      <c r="F94" s="51" t="s">
        <v>388</v>
      </c>
      <c r="G94" s="51" t="s">
        <v>174</v>
      </c>
      <c r="H94" s="51" t="s">
        <v>237</v>
      </c>
      <c r="I94" s="51">
        <v>6</v>
      </c>
      <c r="J94" s="51">
        <v>6</v>
      </c>
      <c r="K94" s="9"/>
      <c r="L94" s="49">
        <v>1</v>
      </c>
      <c r="M94" s="50">
        <f t="shared" si="6"/>
        <v>0.16666666666666666</v>
      </c>
      <c r="N94" s="5" t="s">
        <v>151</v>
      </c>
      <c r="O94" s="5" t="s">
        <v>374</v>
      </c>
      <c r="P94" s="41" t="s">
        <v>389</v>
      </c>
      <c r="Q94" s="51" t="s">
        <v>383</v>
      </c>
    </row>
    <row r="95" spans="1:17" s="19" customFormat="1" ht="109.5" customHeight="1" x14ac:dyDescent="0.3">
      <c r="A95" s="60" t="s">
        <v>390</v>
      </c>
      <c r="B95" s="5" t="s">
        <v>391</v>
      </c>
      <c r="C95" s="51" t="s">
        <v>392</v>
      </c>
      <c r="D95" s="51" t="s">
        <v>130</v>
      </c>
      <c r="E95" s="51" t="s">
        <v>393</v>
      </c>
      <c r="F95" s="51" t="s">
        <v>394</v>
      </c>
      <c r="G95" s="51" t="s">
        <v>174</v>
      </c>
      <c r="H95" s="51" t="s">
        <v>237</v>
      </c>
      <c r="I95" s="51">
        <v>15</v>
      </c>
      <c r="J95" s="51">
        <v>15</v>
      </c>
      <c r="K95" s="9"/>
      <c r="L95" s="49">
        <v>18</v>
      </c>
      <c r="M95" s="50">
        <f t="shared" si="6"/>
        <v>1.2</v>
      </c>
      <c r="N95" s="5" t="s">
        <v>151</v>
      </c>
      <c r="O95" s="5" t="s">
        <v>374</v>
      </c>
      <c r="P95" s="41" t="s">
        <v>395</v>
      </c>
      <c r="Q95" s="51" t="s">
        <v>383</v>
      </c>
    </row>
    <row r="96" spans="1:17" s="19" customFormat="1" ht="126.75" customHeight="1" x14ac:dyDescent="0.3">
      <c r="A96" s="60" t="s">
        <v>396</v>
      </c>
      <c r="B96" s="5" t="s">
        <v>397</v>
      </c>
      <c r="C96" s="51" t="s">
        <v>398</v>
      </c>
      <c r="D96" s="51" t="s">
        <v>130</v>
      </c>
      <c r="E96" s="51" t="s">
        <v>399</v>
      </c>
      <c r="F96" s="51" t="s">
        <v>400</v>
      </c>
      <c r="G96" s="51" t="s">
        <v>174</v>
      </c>
      <c r="H96" s="51" t="s">
        <v>237</v>
      </c>
      <c r="I96" s="51">
        <v>8</v>
      </c>
      <c r="J96" s="51">
        <v>8</v>
      </c>
      <c r="K96" s="9"/>
      <c r="L96" s="9">
        <v>2</v>
      </c>
      <c r="M96" s="50">
        <f>+L96/J96</f>
        <v>0.25</v>
      </c>
      <c r="N96" s="5" t="s">
        <v>151</v>
      </c>
      <c r="O96" s="5" t="s">
        <v>374</v>
      </c>
      <c r="P96" s="51" t="s">
        <v>382</v>
      </c>
      <c r="Q96" s="51" t="s">
        <v>383</v>
      </c>
    </row>
    <row r="97" spans="1:17" s="19" customFormat="1" ht="126" customHeight="1" x14ac:dyDescent="0.3">
      <c r="A97" s="60" t="s">
        <v>401</v>
      </c>
      <c r="B97" s="5" t="s">
        <v>402</v>
      </c>
      <c r="C97" s="51" t="s">
        <v>403</v>
      </c>
      <c r="D97" s="51" t="s">
        <v>130</v>
      </c>
      <c r="E97" s="51" t="s">
        <v>404</v>
      </c>
      <c r="F97" s="51" t="s">
        <v>405</v>
      </c>
      <c r="G97" s="51" t="s">
        <v>174</v>
      </c>
      <c r="H97" s="51" t="s">
        <v>237</v>
      </c>
      <c r="I97" s="51">
        <v>8</v>
      </c>
      <c r="J97" s="51">
        <v>8</v>
      </c>
      <c r="K97" s="9"/>
      <c r="L97" s="9">
        <v>0</v>
      </c>
      <c r="M97" s="50">
        <f t="shared" si="6"/>
        <v>0</v>
      </c>
      <c r="N97" s="5" t="s">
        <v>151</v>
      </c>
      <c r="O97" s="5" t="s">
        <v>374</v>
      </c>
      <c r="P97" s="51" t="s">
        <v>382</v>
      </c>
      <c r="Q97" s="51" t="s">
        <v>383</v>
      </c>
    </row>
    <row r="98" spans="1:17" s="19" customFormat="1" ht="139.5" customHeight="1" x14ac:dyDescent="0.3">
      <c r="A98" s="60" t="s">
        <v>406</v>
      </c>
      <c r="B98" s="5" t="s">
        <v>407</v>
      </c>
      <c r="C98" s="51" t="s">
        <v>408</v>
      </c>
      <c r="D98" s="51" t="s">
        <v>130</v>
      </c>
      <c r="E98" s="51" t="s">
        <v>1704</v>
      </c>
      <c r="F98" s="51" t="s">
        <v>409</v>
      </c>
      <c r="G98" s="51" t="s">
        <v>174</v>
      </c>
      <c r="H98" s="51" t="s">
        <v>237</v>
      </c>
      <c r="I98" s="51">
        <v>4</v>
      </c>
      <c r="J98" s="51">
        <v>4</v>
      </c>
      <c r="K98" s="9"/>
      <c r="L98" s="9">
        <v>8</v>
      </c>
      <c r="M98" s="50">
        <f>+L98/J98</f>
        <v>2</v>
      </c>
      <c r="N98" s="5" t="s">
        <v>151</v>
      </c>
      <c r="O98" s="5" t="s">
        <v>374</v>
      </c>
      <c r="P98" s="41" t="s">
        <v>410</v>
      </c>
      <c r="Q98" s="51" t="s">
        <v>411</v>
      </c>
    </row>
    <row r="99" spans="1:17" s="19" customFormat="1" ht="171" customHeight="1" x14ac:dyDescent="0.3">
      <c r="A99" s="60" t="s">
        <v>412</v>
      </c>
      <c r="B99" s="5" t="s">
        <v>413</v>
      </c>
      <c r="C99" s="51" t="s">
        <v>414</v>
      </c>
      <c r="D99" s="51" t="s">
        <v>130</v>
      </c>
      <c r="E99" s="51" t="s">
        <v>415</v>
      </c>
      <c r="F99" s="51" t="s">
        <v>416</v>
      </c>
      <c r="G99" s="51" t="s">
        <v>174</v>
      </c>
      <c r="H99" s="51" t="s">
        <v>237</v>
      </c>
      <c r="I99" s="61">
        <v>553267</v>
      </c>
      <c r="J99" s="61">
        <v>553267</v>
      </c>
      <c r="K99" s="9"/>
      <c r="L99" s="49">
        <v>469012</v>
      </c>
      <c r="M99" s="50">
        <f t="shared" si="6"/>
        <v>0.84771367169919765</v>
      </c>
      <c r="N99" s="5" t="s">
        <v>151</v>
      </c>
      <c r="O99" s="5" t="s">
        <v>374</v>
      </c>
      <c r="P99" s="51"/>
      <c r="Q99" s="51" t="s">
        <v>411</v>
      </c>
    </row>
    <row r="100" spans="1:17" s="19" customFormat="1" ht="138.75" customHeight="1" x14ac:dyDescent="0.3">
      <c r="A100" s="60" t="s">
        <v>417</v>
      </c>
      <c r="B100" s="5" t="s">
        <v>418</v>
      </c>
      <c r="C100" s="51" t="s">
        <v>419</v>
      </c>
      <c r="D100" s="51" t="s">
        <v>130</v>
      </c>
      <c r="E100" s="51" t="s">
        <v>420</v>
      </c>
      <c r="F100" s="51" t="s">
        <v>421</v>
      </c>
      <c r="G100" s="51" t="s">
        <v>174</v>
      </c>
      <c r="H100" s="51" t="s">
        <v>237</v>
      </c>
      <c r="I100" s="51">
        <v>850</v>
      </c>
      <c r="J100" s="51">
        <v>850</v>
      </c>
      <c r="K100" s="9"/>
      <c r="L100" s="49">
        <v>684</v>
      </c>
      <c r="M100" s="50">
        <f t="shared" si="6"/>
        <v>0.80470588235294116</v>
      </c>
      <c r="N100" s="5" t="s">
        <v>151</v>
      </c>
      <c r="O100" s="5" t="s">
        <v>374</v>
      </c>
      <c r="P100" s="41"/>
      <c r="Q100" s="51" t="s">
        <v>422</v>
      </c>
    </row>
    <row r="101" spans="1:17" s="19" customFormat="1" ht="108" customHeight="1" x14ac:dyDescent="0.3">
      <c r="A101" s="60" t="s">
        <v>423</v>
      </c>
      <c r="B101" s="5" t="s">
        <v>424</v>
      </c>
      <c r="C101" s="51" t="s">
        <v>425</v>
      </c>
      <c r="D101" s="51" t="s">
        <v>130</v>
      </c>
      <c r="E101" s="51" t="s">
        <v>426</v>
      </c>
      <c r="F101" s="51" t="s">
        <v>427</v>
      </c>
      <c r="G101" s="51" t="s">
        <v>236</v>
      </c>
      <c r="H101" s="51" t="s">
        <v>237</v>
      </c>
      <c r="I101" s="51">
        <v>1</v>
      </c>
      <c r="J101" s="51">
        <v>1</v>
      </c>
      <c r="K101" s="9"/>
      <c r="L101" s="9">
        <v>0</v>
      </c>
      <c r="M101" s="50">
        <f t="shared" si="6"/>
        <v>0</v>
      </c>
      <c r="N101" s="5" t="s">
        <v>151</v>
      </c>
      <c r="O101" s="5" t="s">
        <v>428</v>
      </c>
      <c r="P101" s="51" t="s">
        <v>429</v>
      </c>
      <c r="Q101" s="51" t="s">
        <v>375</v>
      </c>
    </row>
    <row r="102" spans="1:17" s="14" customFormat="1" ht="21" thickBot="1" x14ac:dyDescent="0.25">
      <c r="A102" s="136"/>
      <c r="B102" s="136"/>
      <c r="C102" s="136"/>
      <c r="D102" s="136"/>
      <c r="E102" s="136"/>
      <c r="F102" s="136"/>
      <c r="G102" s="136"/>
      <c r="H102" s="136"/>
      <c r="I102" s="136"/>
      <c r="J102" s="136"/>
      <c r="K102" s="136"/>
      <c r="L102" s="136"/>
      <c r="M102" s="136"/>
      <c r="N102" s="136"/>
      <c r="O102" s="136"/>
      <c r="P102" s="136"/>
      <c r="Q102" s="136"/>
    </row>
    <row r="103" spans="1:17" s="14" customFormat="1" ht="21" thickBot="1" x14ac:dyDescent="0.25">
      <c r="A103" s="148" t="s">
        <v>0</v>
      </c>
      <c r="B103" s="149"/>
      <c r="C103" s="149"/>
      <c r="D103" s="153"/>
      <c r="E103" s="154" t="s">
        <v>430</v>
      </c>
      <c r="F103" s="155"/>
      <c r="G103" s="155"/>
      <c r="H103" s="155"/>
      <c r="I103" s="155"/>
      <c r="J103" s="155"/>
      <c r="K103" s="155"/>
      <c r="L103" s="156"/>
      <c r="M103" s="148" t="s">
        <v>1</v>
      </c>
      <c r="N103" s="149"/>
      <c r="O103" s="150"/>
      <c r="P103" s="151">
        <v>1300</v>
      </c>
      <c r="Q103" s="152"/>
    </row>
    <row r="104" spans="1:17" s="14" customFormat="1" ht="27.75" customHeight="1" thickBot="1" x14ac:dyDescent="0.25">
      <c r="A104" s="148" t="s">
        <v>112</v>
      </c>
      <c r="B104" s="149"/>
      <c r="C104" s="149"/>
      <c r="D104" s="153"/>
      <c r="E104" s="154" t="s">
        <v>431</v>
      </c>
      <c r="F104" s="155"/>
      <c r="G104" s="155"/>
      <c r="H104" s="155"/>
      <c r="I104" s="155"/>
      <c r="J104" s="155"/>
      <c r="K104" s="155"/>
      <c r="L104" s="156"/>
      <c r="M104" s="148" t="s">
        <v>201</v>
      </c>
      <c r="N104" s="149"/>
      <c r="O104" s="150"/>
      <c r="P104" s="151" t="s">
        <v>169</v>
      </c>
      <c r="Q104" s="152"/>
    </row>
    <row r="105" spans="1:17" s="14" customFormat="1" x14ac:dyDescent="0.2">
      <c r="A105" s="135"/>
      <c r="B105" s="135"/>
      <c r="C105" s="135"/>
      <c r="D105" s="135"/>
      <c r="E105" s="135"/>
      <c r="F105" s="135"/>
      <c r="G105" s="135"/>
      <c r="H105" s="135"/>
      <c r="I105" s="135"/>
      <c r="J105" s="135"/>
      <c r="K105" s="135"/>
      <c r="L105" s="135"/>
      <c r="M105" s="135"/>
      <c r="N105" s="135"/>
      <c r="O105" s="135"/>
      <c r="P105" s="135"/>
      <c r="Q105" s="137"/>
    </row>
    <row r="106" spans="1:17" s="14" customFormat="1" ht="30" customHeight="1" x14ac:dyDescent="0.2">
      <c r="A106" s="135"/>
      <c r="B106" s="135"/>
      <c r="C106" s="135"/>
      <c r="D106" s="135"/>
      <c r="E106" s="135"/>
      <c r="F106" s="135"/>
      <c r="G106" s="135"/>
      <c r="H106" s="135"/>
      <c r="I106" s="135"/>
      <c r="J106" s="135"/>
      <c r="K106" s="157" t="s">
        <v>3</v>
      </c>
      <c r="L106" s="158"/>
      <c r="M106" s="10" t="s">
        <v>106</v>
      </c>
      <c r="N106" s="11" t="s">
        <v>107</v>
      </c>
      <c r="O106" s="12" t="s">
        <v>108</v>
      </c>
      <c r="P106" s="13" t="s">
        <v>4</v>
      </c>
      <c r="Q106" s="137"/>
    </row>
    <row r="107" spans="1:17" s="14" customFormat="1" x14ac:dyDescent="0.2">
      <c r="A107" s="135"/>
      <c r="B107" s="135"/>
      <c r="C107" s="135"/>
      <c r="D107" s="135"/>
      <c r="E107" s="135"/>
      <c r="F107" s="135"/>
      <c r="G107" s="135"/>
      <c r="H107" s="135"/>
      <c r="I107" s="135"/>
      <c r="J107" s="135"/>
      <c r="K107" s="135"/>
      <c r="L107" s="135"/>
      <c r="M107" s="43" t="s">
        <v>5</v>
      </c>
      <c r="N107" s="44" t="s">
        <v>19</v>
      </c>
      <c r="O107" s="45" t="s">
        <v>20</v>
      </c>
      <c r="P107" s="46" t="s">
        <v>6</v>
      </c>
      <c r="Q107" s="137"/>
    </row>
    <row r="108" spans="1:17" s="14" customFormat="1" x14ac:dyDescent="0.2">
      <c r="A108" s="135"/>
      <c r="B108" s="135"/>
      <c r="C108" s="135"/>
      <c r="D108" s="135"/>
      <c r="E108" s="135"/>
      <c r="F108" s="135"/>
      <c r="G108" s="135"/>
      <c r="H108" s="135"/>
      <c r="I108" s="135"/>
      <c r="J108" s="135"/>
      <c r="K108" s="135"/>
      <c r="L108" s="135"/>
      <c r="M108" s="135"/>
      <c r="N108" s="135"/>
      <c r="O108" s="135"/>
      <c r="P108" s="135"/>
      <c r="Q108" s="137"/>
    </row>
    <row r="109" spans="1:17" s="16" customFormat="1" ht="102.75" customHeight="1" x14ac:dyDescent="0.2">
      <c r="A109" s="48" t="s">
        <v>105</v>
      </c>
      <c r="B109" s="48" t="s">
        <v>114</v>
      </c>
      <c r="C109" s="48" t="s">
        <v>115</v>
      </c>
      <c r="D109" s="48" t="s">
        <v>12</v>
      </c>
      <c r="E109" s="48" t="s">
        <v>10</v>
      </c>
      <c r="F109" s="48" t="s">
        <v>11</v>
      </c>
      <c r="G109" s="48" t="s">
        <v>116</v>
      </c>
      <c r="H109" s="48" t="s">
        <v>7</v>
      </c>
      <c r="I109" s="48" t="s">
        <v>9</v>
      </c>
      <c r="J109" s="48" t="s">
        <v>13</v>
      </c>
      <c r="K109" s="48" t="s">
        <v>14</v>
      </c>
      <c r="L109" s="48" t="s">
        <v>18</v>
      </c>
      <c r="M109" s="48" t="s">
        <v>17</v>
      </c>
      <c r="N109" s="48" t="s">
        <v>15</v>
      </c>
      <c r="O109" s="48" t="s">
        <v>8</v>
      </c>
      <c r="P109" s="48" t="s">
        <v>16</v>
      </c>
      <c r="Q109" s="48" t="s">
        <v>113</v>
      </c>
    </row>
    <row r="110" spans="1:17" s="19" customFormat="1" ht="121.5" customHeight="1" x14ac:dyDescent="0.3">
      <c r="A110" s="5" t="s">
        <v>110</v>
      </c>
      <c r="B110" s="5" t="s">
        <v>432</v>
      </c>
      <c r="C110" s="5" t="s">
        <v>433</v>
      </c>
      <c r="D110" s="5" t="s">
        <v>130</v>
      </c>
      <c r="E110" s="5" t="s">
        <v>434</v>
      </c>
      <c r="F110" s="5" t="s">
        <v>435</v>
      </c>
      <c r="G110" s="5" t="s">
        <v>174</v>
      </c>
      <c r="H110" s="5" t="s">
        <v>237</v>
      </c>
      <c r="I110" s="62">
        <v>14380</v>
      </c>
      <c r="J110" s="62">
        <v>14380</v>
      </c>
      <c r="K110" s="8"/>
      <c r="L110" s="63">
        <v>21202</v>
      </c>
      <c r="M110" s="50">
        <f>+L110/J110</f>
        <v>1.4744089012517385</v>
      </c>
      <c r="N110" s="5" t="s">
        <v>151</v>
      </c>
      <c r="O110" s="5" t="s">
        <v>436</v>
      </c>
      <c r="P110" s="5" t="s">
        <v>437</v>
      </c>
      <c r="Q110" s="41" t="s">
        <v>438</v>
      </c>
    </row>
    <row r="111" spans="1:17" s="19" customFormat="1" ht="121.5" customHeight="1" x14ac:dyDescent="0.3">
      <c r="A111" s="5" t="s">
        <v>376</v>
      </c>
      <c r="B111" s="5" t="s">
        <v>439</v>
      </c>
      <c r="C111" s="5" t="s">
        <v>440</v>
      </c>
      <c r="D111" s="5" t="s">
        <v>130</v>
      </c>
      <c r="E111" s="5" t="s">
        <v>441</v>
      </c>
      <c r="F111" s="5" t="s">
        <v>442</v>
      </c>
      <c r="G111" s="5" t="s">
        <v>174</v>
      </c>
      <c r="H111" s="5" t="s">
        <v>237</v>
      </c>
      <c r="I111" s="62">
        <v>4144</v>
      </c>
      <c r="J111" s="62">
        <v>4144</v>
      </c>
      <c r="K111" s="8"/>
      <c r="L111" s="63">
        <v>3149</v>
      </c>
      <c r="M111" s="50">
        <f t="shared" ref="M111:M118" si="7">+L111/J111</f>
        <v>0.75989382239382242</v>
      </c>
      <c r="N111" s="5" t="s">
        <v>151</v>
      </c>
      <c r="O111" s="5" t="s">
        <v>436</v>
      </c>
      <c r="P111" s="5"/>
      <c r="Q111" s="41" t="s">
        <v>438</v>
      </c>
    </row>
    <row r="112" spans="1:17" s="20" customFormat="1" ht="121.5" customHeight="1" x14ac:dyDescent="0.3">
      <c r="A112" s="41" t="s">
        <v>109</v>
      </c>
      <c r="B112" s="41" t="s">
        <v>443</v>
      </c>
      <c r="C112" s="41" t="s">
        <v>444</v>
      </c>
      <c r="D112" s="41" t="s">
        <v>130</v>
      </c>
      <c r="E112" s="41" t="s">
        <v>445</v>
      </c>
      <c r="F112" s="41" t="s">
        <v>446</v>
      </c>
      <c r="G112" s="41" t="s">
        <v>174</v>
      </c>
      <c r="H112" s="41" t="s">
        <v>237</v>
      </c>
      <c r="I112" s="64">
        <v>46000</v>
      </c>
      <c r="J112" s="64">
        <v>46000</v>
      </c>
      <c r="K112" s="49"/>
      <c r="L112" s="63">
        <f>4630+1285</f>
        <v>5915</v>
      </c>
      <c r="M112" s="40">
        <f t="shared" si="7"/>
        <v>0.12858695652173913</v>
      </c>
      <c r="N112" s="41" t="s">
        <v>151</v>
      </c>
      <c r="O112" s="41" t="s">
        <v>436</v>
      </c>
      <c r="P112" s="41"/>
      <c r="Q112" s="41" t="s">
        <v>447</v>
      </c>
    </row>
    <row r="113" spans="1:17" s="20" customFormat="1" ht="101.25" customHeight="1" x14ac:dyDescent="0.3">
      <c r="A113" s="41" t="s">
        <v>390</v>
      </c>
      <c r="B113" s="41" t="s">
        <v>449</v>
      </c>
      <c r="C113" s="41" t="s">
        <v>450</v>
      </c>
      <c r="D113" s="41" t="s">
        <v>130</v>
      </c>
      <c r="E113" s="41" t="s">
        <v>451</v>
      </c>
      <c r="F113" s="41" t="s">
        <v>452</v>
      </c>
      <c r="G113" s="41" t="s">
        <v>174</v>
      </c>
      <c r="H113" s="41" t="s">
        <v>237</v>
      </c>
      <c r="I113" s="64">
        <v>12492</v>
      </c>
      <c r="J113" s="64">
        <v>12492</v>
      </c>
      <c r="K113" s="49"/>
      <c r="L113" s="63">
        <f>4717+186</f>
        <v>4903</v>
      </c>
      <c r="M113" s="40">
        <f t="shared" si="7"/>
        <v>0.39249119436439323</v>
      </c>
      <c r="N113" s="41" t="s">
        <v>151</v>
      </c>
      <c r="O113" s="41" t="s">
        <v>436</v>
      </c>
      <c r="P113" s="41"/>
      <c r="Q113" s="41" t="s">
        <v>447</v>
      </c>
    </row>
    <row r="114" spans="1:17" s="19" customFormat="1" ht="176.25" customHeight="1" x14ac:dyDescent="0.3">
      <c r="A114" s="5" t="s">
        <v>122</v>
      </c>
      <c r="B114" s="5" t="s">
        <v>453</v>
      </c>
      <c r="C114" s="41" t="s">
        <v>1775</v>
      </c>
      <c r="D114" s="5" t="s">
        <v>130</v>
      </c>
      <c r="E114" s="5" t="s">
        <v>454</v>
      </c>
      <c r="F114" s="5" t="s">
        <v>455</v>
      </c>
      <c r="G114" s="5" t="s">
        <v>174</v>
      </c>
      <c r="H114" s="5" t="s">
        <v>237</v>
      </c>
      <c r="I114" s="62">
        <v>203</v>
      </c>
      <c r="J114" s="62">
        <v>203</v>
      </c>
      <c r="K114" s="8"/>
      <c r="L114" s="49">
        <v>338</v>
      </c>
      <c r="M114" s="50">
        <f t="shared" si="7"/>
        <v>1.6650246305418719</v>
      </c>
      <c r="N114" s="5" t="s">
        <v>151</v>
      </c>
      <c r="O114" s="5" t="s">
        <v>436</v>
      </c>
      <c r="P114" s="41" t="s">
        <v>456</v>
      </c>
      <c r="Q114" s="41" t="s">
        <v>457</v>
      </c>
    </row>
    <row r="115" spans="1:17" s="19" customFormat="1" ht="121.5" customHeight="1" x14ac:dyDescent="0.3">
      <c r="A115" s="5" t="s">
        <v>128</v>
      </c>
      <c r="B115" s="5" t="s">
        <v>458</v>
      </c>
      <c r="C115" s="5" t="s">
        <v>459</v>
      </c>
      <c r="D115" s="5" t="s">
        <v>130</v>
      </c>
      <c r="E115" s="5" t="s">
        <v>460</v>
      </c>
      <c r="F115" s="5" t="s">
        <v>461</v>
      </c>
      <c r="G115" s="5" t="s">
        <v>174</v>
      </c>
      <c r="H115" s="5" t="s">
        <v>237</v>
      </c>
      <c r="I115" s="62">
        <v>3320</v>
      </c>
      <c r="J115" s="62">
        <v>3320</v>
      </c>
      <c r="K115" s="8"/>
      <c r="L115" s="49">
        <f>1076+1083+1183</f>
        <v>3342</v>
      </c>
      <c r="M115" s="50">
        <f t="shared" si="7"/>
        <v>1.0066265060240964</v>
      </c>
      <c r="N115" s="5" t="s">
        <v>151</v>
      </c>
      <c r="O115" s="5" t="s">
        <v>436</v>
      </c>
      <c r="P115" s="41"/>
      <c r="Q115" s="41" t="s">
        <v>457</v>
      </c>
    </row>
    <row r="116" spans="1:17" s="19" customFormat="1" ht="121.5" customHeight="1" x14ac:dyDescent="0.3">
      <c r="A116" s="5" t="s">
        <v>406</v>
      </c>
      <c r="B116" s="5" t="s">
        <v>462</v>
      </c>
      <c r="C116" s="5" t="s">
        <v>463</v>
      </c>
      <c r="D116" s="5" t="s">
        <v>130</v>
      </c>
      <c r="E116" s="5" t="s">
        <v>464</v>
      </c>
      <c r="F116" s="5" t="s">
        <v>465</v>
      </c>
      <c r="G116" s="5" t="s">
        <v>174</v>
      </c>
      <c r="H116" s="5" t="s">
        <v>237</v>
      </c>
      <c r="I116" s="62">
        <v>6363</v>
      </c>
      <c r="J116" s="62">
        <v>6363</v>
      </c>
      <c r="K116" s="8"/>
      <c r="L116" s="8">
        <v>4032</v>
      </c>
      <c r="M116" s="50">
        <f t="shared" si="7"/>
        <v>0.63366336633663367</v>
      </c>
      <c r="N116" s="5" t="s">
        <v>151</v>
      </c>
      <c r="O116" s="5" t="s">
        <v>436</v>
      </c>
      <c r="P116" s="41"/>
      <c r="Q116" s="41" t="s">
        <v>466</v>
      </c>
    </row>
    <row r="117" spans="1:17" s="19" customFormat="1" ht="121.5" customHeight="1" x14ac:dyDescent="0.3">
      <c r="A117" s="5" t="s">
        <v>467</v>
      </c>
      <c r="B117" s="5" t="s">
        <v>468</v>
      </c>
      <c r="C117" s="5" t="s">
        <v>469</v>
      </c>
      <c r="D117" s="5" t="s">
        <v>130</v>
      </c>
      <c r="E117" s="5" t="s">
        <v>470</v>
      </c>
      <c r="F117" s="5" t="s">
        <v>471</v>
      </c>
      <c r="G117" s="5" t="s">
        <v>174</v>
      </c>
      <c r="H117" s="5" t="s">
        <v>237</v>
      </c>
      <c r="I117" s="62">
        <v>1618</v>
      </c>
      <c r="J117" s="62">
        <v>1618</v>
      </c>
      <c r="K117" s="8"/>
      <c r="L117" s="8">
        <v>1199</v>
      </c>
      <c r="M117" s="50">
        <f t="shared" si="7"/>
        <v>0.74103831891223737</v>
      </c>
      <c r="N117" s="5" t="s">
        <v>151</v>
      </c>
      <c r="O117" s="5" t="s">
        <v>436</v>
      </c>
      <c r="P117" s="41"/>
      <c r="Q117" s="41" t="s">
        <v>466</v>
      </c>
    </row>
    <row r="118" spans="1:17" s="19" customFormat="1" ht="121.5" customHeight="1" x14ac:dyDescent="0.3">
      <c r="A118" s="5" t="s">
        <v>417</v>
      </c>
      <c r="B118" s="5" t="s">
        <v>472</v>
      </c>
      <c r="C118" s="5" t="s">
        <v>473</v>
      </c>
      <c r="D118" s="5" t="s">
        <v>130</v>
      </c>
      <c r="E118" s="5" t="s">
        <v>474</v>
      </c>
      <c r="F118" s="5" t="s">
        <v>475</v>
      </c>
      <c r="G118" s="5" t="s">
        <v>174</v>
      </c>
      <c r="H118" s="5" t="s">
        <v>237</v>
      </c>
      <c r="I118" s="62">
        <v>100052</v>
      </c>
      <c r="J118" s="62">
        <v>100052</v>
      </c>
      <c r="K118" s="8"/>
      <c r="L118" s="63">
        <v>50203</v>
      </c>
      <c r="M118" s="50">
        <f t="shared" si="7"/>
        <v>0.5017690800783593</v>
      </c>
      <c r="N118" s="5" t="s">
        <v>151</v>
      </c>
      <c r="O118" s="5" t="s">
        <v>436</v>
      </c>
      <c r="P118" s="41"/>
      <c r="Q118" s="41" t="s">
        <v>466</v>
      </c>
    </row>
    <row r="119" spans="1:17" s="14" customFormat="1" ht="21" thickBot="1" x14ac:dyDescent="0.25">
      <c r="A119" s="136"/>
      <c r="B119" s="136"/>
      <c r="C119" s="136"/>
      <c r="D119" s="136"/>
      <c r="E119" s="136"/>
      <c r="F119" s="136"/>
      <c r="G119" s="136"/>
      <c r="H119" s="136"/>
      <c r="I119" s="136"/>
      <c r="J119" s="136"/>
      <c r="K119" s="136"/>
      <c r="L119" s="136"/>
      <c r="M119" s="136"/>
      <c r="N119" s="136"/>
      <c r="O119" s="136"/>
      <c r="P119" s="136"/>
      <c r="Q119" s="136"/>
    </row>
    <row r="120" spans="1:17" s="14" customFormat="1" ht="21" thickBot="1" x14ac:dyDescent="0.25">
      <c r="A120" s="148" t="s">
        <v>0</v>
      </c>
      <c r="B120" s="149"/>
      <c r="C120" s="149"/>
      <c r="D120" s="153"/>
      <c r="E120" s="154" t="s">
        <v>52</v>
      </c>
      <c r="F120" s="155"/>
      <c r="G120" s="155"/>
      <c r="H120" s="155"/>
      <c r="I120" s="155"/>
      <c r="J120" s="155"/>
      <c r="K120" s="155"/>
      <c r="L120" s="156"/>
      <c r="M120" s="148" t="s">
        <v>1</v>
      </c>
      <c r="N120" s="149"/>
      <c r="O120" s="150"/>
      <c r="P120" s="151">
        <v>1600</v>
      </c>
      <c r="Q120" s="152"/>
    </row>
    <row r="121" spans="1:17" s="14" customFormat="1" ht="27.75" customHeight="1" thickBot="1" x14ac:dyDescent="0.25">
      <c r="A121" s="148" t="s">
        <v>112</v>
      </c>
      <c r="B121" s="149"/>
      <c r="C121" s="149"/>
      <c r="D121" s="153"/>
      <c r="E121" s="154" t="s">
        <v>476</v>
      </c>
      <c r="F121" s="155"/>
      <c r="G121" s="155"/>
      <c r="H121" s="155"/>
      <c r="I121" s="155"/>
      <c r="J121" s="155"/>
      <c r="K121" s="155"/>
      <c r="L121" s="156"/>
      <c r="M121" s="148" t="s">
        <v>201</v>
      </c>
      <c r="N121" s="149"/>
      <c r="O121" s="150"/>
      <c r="P121" s="151" t="s">
        <v>169</v>
      </c>
      <c r="Q121" s="152"/>
    </row>
    <row r="122" spans="1:17" s="14" customFormat="1" x14ac:dyDescent="0.2">
      <c r="A122" s="135"/>
      <c r="B122" s="135"/>
      <c r="C122" s="135"/>
      <c r="D122" s="135"/>
      <c r="E122" s="135"/>
      <c r="F122" s="135"/>
      <c r="G122" s="135"/>
      <c r="H122" s="135"/>
      <c r="I122" s="135"/>
      <c r="J122" s="135"/>
      <c r="K122" s="135"/>
      <c r="L122" s="135"/>
      <c r="M122" s="135"/>
      <c r="N122" s="135"/>
      <c r="O122" s="135"/>
      <c r="P122" s="135"/>
      <c r="Q122" s="135"/>
    </row>
    <row r="123" spans="1:17" s="14" customFormat="1" ht="30" customHeight="1" x14ac:dyDescent="0.2">
      <c r="A123" s="135"/>
      <c r="B123" s="135"/>
      <c r="C123" s="135"/>
      <c r="D123" s="135"/>
      <c r="E123" s="135"/>
      <c r="F123" s="135"/>
      <c r="G123" s="135"/>
      <c r="H123" s="135"/>
      <c r="I123" s="135"/>
      <c r="J123" s="135"/>
      <c r="K123" s="157" t="s">
        <v>3</v>
      </c>
      <c r="L123" s="158"/>
      <c r="M123" s="10" t="s">
        <v>106</v>
      </c>
      <c r="N123" s="11" t="s">
        <v>107</v>
      </c>
      <c r="O123" s="12" t="s">
        <v>108</v>
      </c>
      <c r="P123" s="13" t="s">
        <v>4</v>
      </c>
      <c r="Q123" s="135"/>
    </row>
    <row r="124" spans="1:17" s="14" customFormat="1" x14ac:dyDescent="0.2">
      <c r="A124" s="135"/>
      <c r="B124" s="135"/>
      <c r="C124" s="135"/>
      <c r="D124" s="135"/>
      <c r="E124" s="135"/>
      <c r="F124" s="135"/>
      <c r="G124" s="135"/>
      <c r="H124" s="135"/>
      <c r="I124" s="135"/>
      <c r="J124" s="135"/>
      <c r="K124" s="135"/>
      <c r="L124" s="135"/>
      <c r="M124" s="43" t="s">
        <v>5</v>
      </c>
      <c r="N124" s="44" t="s">
        <v>19</v>
      </c>
      <c r="O124" s="45" t="s">
        <v>20</v>
      </c>
      <c r="P124" s="46" t="s">
        <v>6</v>
      </c>
      <c r="Q124" s="135"/>
    </row>
    <row r="125" spans="1:17" s="14" customFormat="1" x14ac:dyDescent="0.2">
      <c r="A125" s="135"/>
      <c r="B125" s="135"/>
      <c r="C125" s="135"/>
      <c r="D125" s="135"/>
      <c r="E125" s="135"/>
      <c r="F125" s="135"/>
      <c r="G125" s="135"/>
      <c r="H125" s="135"/>
      <c r="I125" s="135"/>
      <c r="J125" s="135"/>
      <c r="K125" s="135"/>
      <c r="L125" s="135"/>
      <c r="M125" s="135"/>
      <c r="N125" s="135"/>
      <c r="O125" s="135"/>
      <c r="P125" s="135"/>
      <c r="Q125" s="135"/>
    </row>
    <row r="126" spans="1:17" s="16" customFormat="1" ht="102.75" customHeight="1" x14ac:dyDescent="0.2">
      <c r="A126" s="48" t="s">
        <v>105</v>
      </c>
      <c r="B126" s="48" t="s">
        <v>114</v>
      </c>
      <c r="C126" s="48" t="s">
        <v>115</v>
      </c>
      <c r="D126" s="48" t="s">
        <v>12</v>
      </c>
      <c r="E126" s="48" t="s">
        <v>10</v>
      </c>
      <c r="F126" s="48" t="s">
        <v>11</v>
      </c>
      <c r="G126" s="48" t="s">
        <v>116</v>
      </c>
      <c r="H126" s="48" t="s">
        <v>7</v>
      </c>
      <c r="I126" s="48" t="s">
        <v>9</v>
      </c>
      <c r="J126" s="48" t="s">
        <v>13</v>
      </c>
      <c r="K126" s="48" t="s">
        <v>14</v>
      </c>
      <c r="L126" s="48" t="s">
        <v>18</v>
      </c>
      <c r="M126" s="48" t="s">
        <v>17</v>
      </c>
      <c r="N126" s="48" t="s">
        <v>15</v>
      </c>
      <c r="O126" s="48" t="s">
        <v>8</v>
      </c>
      <c r="P126" s="48" t="s">
        <v>16</v>
      </c>
      <c r="Q126" s="48" t="s">
        <v>113</v>
      </c>
    </row>
    <row r="127" spans="1:17" s="19" customFormat="1" ht="121.5" customHeight="1" x14ac:dyDescent="0.3">
      <c r="A127" s="5" t="s">
        <v>110</v>
      </c>
      <c r="B127" s="5" t="s">
        <v>477</v>
      </c>
      <c r="C127" s="5" t="s">
        <v>478</v>
      </c>
      <c r="D127" s="5" t="s">
        <v>130</v>
      </c>
      <c r="E127" s="5" t="s">
        <v>479</v>
      </c>
      <c r="F127" s="5" t="s">
        <v>480</v>
      </c>
      <c r="G127" s="5" t="s">
        <v>481</v>
      </c>
      <c r="H127" s="5" t="s">
        <v>237</v>
      </c>
      <c r="I127" s="65">
        <v>2833.25</v>
      </c>
      <c r="J127" s="65">
        <v>2833.25</v>
      </c>
      <c r="K127" s="8"/>
      <c r="L127" s="66">
        <v>2085.5</v>
      </c>
      <c r="M127" s="50">
        <f>+L127/J127</f>
        <v>0.73608047295508694</v>
      </c>
      <c r="N127" s="5" t="s">
        <v>151</v>
      </c>
      <c r="O127" s="5" t="s">
        <v>482</v>
      </c>
      <c r="P127" s="41"/>
      <c r="Q127" s="5" t="s">
        <v>483</v>
      </c>
    </row>
    <row r="128" spans="1:17" s="19" customFormat="1" ht="165.75" customHeight="1" x14ac:dyDescent="0.3">
      <c r="A128" s="5" t="s">
        <v>376</v>
      </c>
      <c r="B128" s="5" t="s">
        <v>484</v>
      </c>
      <c r="C128" s="51" t="s">
        <v>485</v>
      </c>
      <c r="D128" s="51" t="s">
        <v>130</v>
      </c>
      <c r="E128" s="51" t="s">
        <v>486</v>
      </c>
      <c r="F128" s="51" t="s">
        <v>487</v>
      </c>
      <c r="G128" s="51" t="s">
        <v>481</v>
      </c>
      <c r="H128" s="51" t="s">
        <v>237</v>
      </c>
      <c r="I128" s="51">
        <v>475</v>
      </c>
      <c r="J128" s="51">
        <v>475</v>
      </c>
      <c r="K128" s="9"/>
      <c r="L128" s="49">
        <v>581</v>
      </c>
      <c r="M128" s="50">
        <f>+L128/J128</f>
        <v>1.223157894736842</v>
      </c>
      <c r="N128" s="51" t="s">
        <v>151</v>
      </c>
      <c r="O128" s="5" t="s">
        <v>482</v>
      </c>
      <c r="P128" s="41" t="s">
        <v>488</v>
      </c>
      <c r="Q128" s="51" t="s">
        <v>483</v>
      </c>
    </row>
    <row r="129" spans="1:17" s="19" customFormat="1" ht="299.25" customHeight="1" x14ac:dyDescent="0.3">
      <c r="A129" s="5" t="s">
        <v>109</v>
      </c>
      <c r="B129" s="5" t="s">
        <v>489</v>
      </c>
      <c r="C129" s="51" t="s">
        <v>490</v>
      </c>
      <c r="D129" s="51" t="s">
        <v>130</v>
      </c>
      <c r="E129" s="51" t="s">
        <v>491</v>
      </c>
      <c r="F129" s="51" t="s">
        <v>492</v>
      </c>
      <c r="G129" s="51" t="s">
        <v>213</v>
      </c>
      <c r="H129" s="51" t="s">
        <v>237</v>
      </c>
      <c r="I129" s="51">
        <v>8.9700000000000006</v>
      </c>
      <c r="J129" s="51">
        <v>17.649999999999999</v>
      </c>
      <c r="K129" s="9"/>
      <c r="L129" s="67">
        <v>7.06</v>
      </c>
      <c r="M129" s="50">
        <f>+L129/J129</f>
        <v>0.4</v>
      </c>
      <c r="N129" s="51" t="s">
        <v>151</v>
      </c>
      <c r="O129" s="5" t="s">
        <v>493</v>
      </c>
      <c r="P129" s="51" t="s">
        <v>1705</v>
      </c>
      <c r="Q129" s="51" t="s">
        <v>494</v>
      </c>
    </row>
    <row r="130" spans="1:17" s="19" customFormat="1" ht="309" customHeight="1" x14ac:dyDescent="0.3">
      <c r="A130" s="5" t="s">
        <v>121</v>
      </c>
      <c r="B130" s="5" t="s">
        <v>495</v>
      </c>
      <c r="C130" s="51" t="s">
        <v>496</v>
      </c>
      <c r="D130" s="51" t="s">
        <v>130</v>
      </c>
      <c r="E130" s="51" t="s">
        <v>497</v>
      </c>
      <c r="F130" s="51" t="s">
        <v>498</v>
      </c>
      <c r="G130" s="51" t="s">
        <v>174</v>
      </c>
      <c r="H130" s="51" t="s">
        <v>237</v>
      </c>
      <c r="I130" s="51">
        <v>362</v>
      </c>
      <c r="J130" s="51">
        <v>362</v>
      </c>
      <c r="K130" s="9"/>
      <c r="L130" s="49">
        <v>132</v>
      </c>
      <c r="M130" s="50">
        <f>+L130/J130</f>
        <v>0.36464088397790057</v>
      </c>
      <c r="N130" s="51" t="s">
        <v>151</v>
      </c>
      <c r="O130" s="5" t="s">
        <v>499</v>
      </c>
      <c r="P130" s="51" t="s">
        <v>500</v>
      </c>
      <c r="Q130" s="51" t="s">
        <v>494</v>
      </c>
    </row>
    <row r="131" spans="1:17" s="19" customFormat="1" ht="219" customHeight="1" x14ac:dyDescent="0.3">
      <c r="A131" s="5" t="s">
        <v>396</v>
      </c>
      <c r="B131" s="5" t="s">
        <v>501</v>
      </c>
      <c r="C131" s="68" t="s">
        <v>502</v>
      </c>
      <c r="D131" s="68" t="s">
        <v>130</v>
      </c>
      <c r="E131" s="68" t="s">
        <v>503</v>
      </c>
      <c r="F131" s="68" t="s">
        <v>504</v>
      </c>
      <c r="G131" s="68" t="s">
        <v>174</v>
      </c>
      <c r="H131" s="68" t="s">
        <v>237</v>
      </c>
      <c r="I131" s="68">
        <v>138</v>
      </c>
      <c r="J131" s="68">
        <v>138</v>
      </c>
      <c r="K131" s="69"/>
      <c r="L131" s="69">
        <v>65</v>
      </c>
      <c r="M131" s="50">
        <f>+L131/J131</f>
        <v>0.47101449275362317</v>
      </c>
      <c r="N131" s="68" t="s">
        <v>151</v>
      </c>
      <c r="O131" s="36" t="s">
        <v>499</v>
      </c>
      <c r="P131" s="51" t="s">
        <v>505</v>
      </c>
      <c r="Q131" s="51" t="s">
        <v>494</v>
      </c>
    </row>
    <row r="132" spans="1:17" s="19" customFormat="1" ht="121.5" customHeight="1" x14ac:dyDescent="0.3">
      <c r="A132" s="5" t="s">
        <v>128</v>
      </c>
      <c r="B132" s="60" t="s">
        <v>506</v>
      </c>
      <c r="C132" s="70" t="s">
        <v>507</v>
      </c>
      <c r="D132" s="70" t="s">
        <v>130</v>
      </c>
      <c r="E132" s="70" t="s">
        <v>508</v>
      </c>
      <c r="F132" s="70" t="s">
        <v>509</v>
      </c>
      <c r="G132" s="70" t="s">
        <v>481</v>
      </c>
      <c r="H132" s="70" t="s">
        <v>237</v>
      </c>
      <c r="I132" s="71">
        <v>2100</v>
      </c>
      <c r="J132" s="71">
        <v>2100</v>
      </c>
      <c r="K132" s="9"/>
      <c r="L132" s="9">
        <v>0</v>
      </c>
      <c r="M132" s="50">
        <f t="shared" ref="M132:M140" si="8">+L132/J132</f>
        <v>0</v>
      </c>
      <c r="N132" s="70" t="s">
        <v>151</v>
      </c>
      <c r="O132" s="60" t="s">
        <v>482</v>
      </c>
      <c r="P132" s="72" t="s">
        <v>510</v>
      </c>
      <c r="Q132" s="72" t="s">
        <v>511</v>
      </c>
    </row>
    <row r="133" spans="1:17" s="19" customFormat="1" ht="159" customHeight="1" x14ac:dyDescent="0.3">
      <c r="A133" s="5" t="s">
        <v>406</v>
      </c>
      <c r="B133" s="60" t="s">
        <v>512</v>
      </c>
      <c r="C133" s="70" t="s">
        <v>513</v>
      </c>
      <c r="D133" s="70" t="s">
        <v>130</v>
      </c>
      <c r="E133" s="70" t="s">
        <v>514</v>
      </c>
      <c r="F133" s="70" t="s">
        <v>515</v>
      </c>
      <c r="G133" s="70" t="s">
        <v>174</v>
      </c>
      <c r="H133" s="70" t="s">
        <v>237</v>
      </c>
      <c r="I133" s="70">
        <v>16</v>
      </c>
      <c r="J133" s="70">
        <v>16</v>
      </c>
      <c r="K133" s="9"/>
      <c r="L133" s="49">
        <v>10</v>
      </c>
      <c r="M133" s="50">
        <f t="shared" si="8"/>
        <v>0.625</v>
      </c>
      <c r="N133" s="68" t="s">
        <v>151</v>
      </c>
      <c r="O133" s="36" t="s">
        <v>516</v>
      </c>
      <c r="P133" s="51"/>
      <c r="Q133" s="68" t="s">
        <v>517</v>
      </c>
    </row>
    <row r="134" spans="1:17" s="19" customFormat="1" ht="136.5" customHeight="1" x14ac:dyDescent="0.3">
      <c r="A134" s="5" t="s">
        <v>467</v>
      </c>
      <c r="B134" s="60" t="s">
        <v>518</v>
      </c>
      <c r="C134" s="70" t="s">
        <v>519</v>
      </c>
      <c r="D134" s="70" t="s">
        <v>130</v>
      </c>
      <c r="E134" s="70" t="s">
        <v>520</v>
      </c>
      <c r="F134" s="70" t="s">
        <v>521</v>
      </c>
      <c r="G134" s="70" t="s">
        <v>174</v>
      </c>
      <c r="H134" s="70" t="s">
        <v>237</v>
      </c>
      <c r="I134" s="70">
        <v>4</v>
      </c>
      <c r="J134" s="70">
        <v>4</v>
      </c>
      <c r="K134" s="9"/>
      <c r="L134" s="9">
        <v>3</v>
      </c>
      <c r="M134" s="50">
        <f t="shared" si="8"/>
        <v>0.75</v>
      </c>
      <c r="N134" s="68" t="s">
        <v>151</v>
      </c>
      <c r="O134" s="36" t="s">
        <v>516</v>
      </c>
      <c r="P134" s="41"/>
      <c r="Q134" s="68" t="s">
        <v>517</v>
      </c>
    </row>
    <row r="135" spans="1:17" s="20" customFormat="1" ht="221.25" customHeight="1" x14ac:dyDescent="0.3">
      <c r="A135" s="41" t="s">
        <v>417</v>
      </c>
      <c r="B135" s="72" t="s">
        <v>522</v>
      </c>
      <c r="C135" s="72" t="s">
        <v>523</v>
      </c>
      <c r="D135" s="72" t="s">
        <v>130</v>
      </c>
      <c r="E135" s="72" t="s">
        <v>524</v>
      </c>
      <c r="F135" s="72" t="s">
        <v>525</v>
      </c>
      <c r="G135" s="72" t="s">
        <v>174</v>
      </c>
      <c r="H135" s="72" t="s">
        <v>237</v>
      </c>
      <c r="I135" s="72">
        <v>360</v>
      </c>
      <c r="J135" s="72">
        <v>360</v>
      </c>
      <c r="K135" s="49">
        <v>2515</v>
      </c>
      <c r="L135" s="49">
        <v>1615</v>
      </c>
      <c r="M135" s="40">
        <f>+L135/K135</f>
        <v>0.64214711729622265</v>
      </c>
      <c r="N135" s="34" t="s">
        <v>151</v>
      </c>
      <c r="O135" s="34" t="s">
        <v>493</v>
      </c>
      <c r="P135" s="34" t="s">
        <v>526</v>
      </c>
      <c r="Q135" s="34" t="s">
        <v>527</v>
      </c>
    </row>
    <row r="136" spans="1:17" s="19" customFormat="1" ht="228.75" customHeight="1" x14ac:dyDescent="0.3">
      <c r="A136" s="5" t="s">
        <v>423</v>
      </c>
      <c r="B136" s="60" t="s">
        <v>528</v>
      </c>
      <c r="C136" s="70" t="s">
        <v>529</v>
      </c>
      <c r="D136" s="70" t="s">
        <v>130</v>
      </c>
      <c r="E136" s="70" t="s">
        <v>1706</v>
      </c>
      <c r="F136" s="70" t="s">
        <v>530</v>
      </c>
      <c r="G136" s="70" t="s">
        <v>481</v>
      </c>
      <c r="H136" s="70" t="s">
        <v>237</v>
      </c>
      <c r="I136" s="70">
        <v>111.11</v>
      </c>
      <c r="J136" s="70">
        <v>111.11</v>
      </c>
      <c r="K136" s="9"/>
      <c r="L136" s="9">
        <v>0</v>
      </c>
      <c r="M136" s="50">
        <f t="shared" si="8"/>
        <v>0</v>
      </c>
      <c r="N136" s="68" t="s">
        <v>151</v>
      </c>
      <c r="O136" s="36" t="s">
        <v>531</v>
      </c>
      <c r="P136" s="34" t="s">
        <v>532</v>
      </c>
      <c r="Q136" s="34" t="s">
        <v>511</v>
      </c>
    </row>
    <row r="137" spans="1:17" s="19" customFormat="1" ht="205.5" customHeight="1" x14ac:dyDescent="0.3">
      <c r="A137" s="5" t="s">
        <v>533</v>
      </c>
      <c r="B137" s="60" t="s">
        <v>534</v>
      </c>
      <c r="C137" s="70" t="s">
        <v>535</v>
      </c>
      <c r="D137" s="70" t="s">
        <v>130</v>
      </c>
      <c r="E137" s="70" t="s">
        <v>536</v>
      </c>
      <c r="F137" s="70" t="s">
        <v>537</v>
      </c>
      <c r="G137" s="70" t="s">
        <v>174</v>
      </c>
      <c r="H137" s="70" t="s">
        <v>237</v>
      </c>
      <c r="I137" s="70">
        <v>12</v>
      </c>
      <c r="J137" s="70">
        <v>12</v>
      </c>
      <c r="K137" s="9"/>
      <c r="L137" s="49">
        <v>0</v>
      </c>
      <c r="M137" s="50">
        <f t="shared" si="8"/>
        <v>0</v>
      </c>
      <c r="N137" s="68" t="s">
        <v>151</v>
      </c>
      <c r="O137" s="36" t="s">
        <v>531</v>
      </c>
      <c r="P137" s="34" t="s">
        <v>538</v>
      </c>
      <c r="Q137" s="34" t="s">
        <v>511</v>
      </c>
    </row>
    <row r="138" spans="1:17" s="19" customFormat="1" ht="216" customHeight="1" x14ac:dyDescent="0.3">
      <c r="A138" s="5" t="s">
        <v>539</v>
      </c>
      <c r="B138" s="60" t="s">
        <v>540</v>
      </c>
      <c r="C138" s="70" t="s">
        <v>541</v>
      </c>
      <c r="D138" s="70" t="s">
        <v>130</v>
      </c>
      <c r="E138" s="70" t="s">
        <v>542</v>
      </c>
      <c r="F138" s="70" t="s">
        <v>543</v>
      </c>
      <c r="G138" s="70" t="s">
        <v>174</v>
      </c>
      <c r="H138" s="70" t="s">
        <v>237</v>
      </c>
      <c r="I138" s="70">
        <v>4</v>
      </c>
      <c r="J138" s="70">
        <v>4</v>
      </c>
      <c r="K138" s="9"/>
      <c r="L138" s="49">
        <v>0</v>
      </c>
      <c r="M138" s="50">
        <f t="shared" si="8"/>
        <v>0</v>
      </c>
      <c r="N138" s="68" t="s">
        <v>151</v>
      </c>
      <c r="O138" s="36" t="s">
        <v>531</v>
      </c>
      <c r="P138" s="68" t="s">
        <v>544</v>
      </c>
      <c r="Q138" s="34" t="s">
        <v>511</v>
      </c>
    </row>
    <row r="139" spans="1:17" s="19" customFormat="1" ht="270.75" customHeight="1" x14ac:dyDescent="0.3">
      <c r="A139" s="5" t="s">
        <v>545</v>
      </c>
      <c r="B139" s="60" t="s">
        <v>546</v>
      </c>
      <c r="C139" s="70" t="s">
        <v>547</v>
      </c>
      <c r="D139" s="70" t="s">
        <v>130</v>
      </c>
      <c r="E139" s="70" t="s">
        <v>548</v>
      </c>
      <c r="F139" s="70" t="s">
        <v>549</v>
      </c>
      <c r="G139" s="70" t="s">
        <v>213</v>
      </c>
      <c r="H139" s="70" t="s">
        <v>237</v>
      </c>
      <c r="I139" s="70">
        <v>9.09</v>
      </c>
      <c r="J139" s="70">
        <v>10</v>
      </c>
      <c r="K139" s="9"/>
      <c r="L139" s="73">
        <v>4.55</v>
      </c>
      <c r="M139" s="50">
        <f t="shared" si="8"/>
        <v>0.45499999999999996</v>
      </c>
      <c r="N139" s="68" t="s">
        <v>151</v>
      </c>
      <c r="O139" s="36" t="s">
        <v>531</v>
      </c>
      <c r="P139" s="72" t="s">
        <v>550</v>
      </c>
      <c r="Q139" s="68" t="s">
        <v>551</v>
      </c>
    </row>
    <row r="140" spans="1:17" s="19" customFormat="1" ht="164.25" customHeight="1" x14ac:dyDescent="0.3">
      <c r="A140" s="5" t="s">
        <v>552</v>
      </c>
      <c r="B140" s="60" t="s">
        <v>553</v>
      </c>
      <c r="C140" s="70" t="s">
        <v>554</v>
      </c>
      <c r="D140" s="70" t="s">
        <v>130</v>
      </c>
      <c r="E140" s="70" t="s">
        <v>555</v>
      </c>
      <c r="F140" s="70" t="s">
        <v>556</v>
      </c>
      <c r="G140" s="70" t="s">
        <v>481</v>
      </c>
      <c r="H140" s="70" t="s">
        <v>237</v>
      </c>
      <c r="I140" s="70">
        <v>16</v>
      </c>
      <c r="J140" s="70">
        <v>16</v>
      </c>
      <c r="K140" s="9"/>
      <c r="L140" s="73">
        <v>10.26</v>
      </c>
      <c r="M140" s="50">
        <f t="shared" si="8"/>
        <v>0.64124999999999999</v>
      </c>
      <c r="N140" s="68" t="s">
        <v>151</v>
      </c>
      <c r="O140" s="36" t="s">
        <v>557</v>
      </c>
      <c r="P140" s="34"/>
      <c r="Q140" s="68" t="s">
        <v>558</v>
      </c>
    </row>
    <row r="141" spans="1:17" s="19" customFormat="1" ht="180.75" customHeight="1" x14ac:dyDescent="0.3">
      <c r="A141" s="5" t="s">
        <v>559</v>
      </c>
      <c r="B141" s="60" t="s">
        <v>560</v>
      </c>
      <c r="C141" s="70" t="s">
        <v>561</v>
      </c>
      <c r="D141" s="70" t="s">
        <v>130</v>
      </c>
      <c r="E141" s="70" t="s">
        <v>562</v>
      </c>
      <c r="F141" s="70" t="s">
        <v>563</v>
      </c>
      <c r="G141" s="70" t="s">
        <v>481</v>
      </c>
      <c r="H141" s="70" t="s">
        <v>237</v>
      </c>
      <c r="I141" s="70">
        <v>20</v>
      </c>
      <c r="J141" s="70">
        <v>20</v>
      </c>
      <c r="K141" s="9"/>
      <c r="L141" s="67">
        <v>4.93</v>
      </c>
      <c r="M141" s="50">
        <f>+L141/J141</f>
        <v>0.2465</v>
      </c>
      <c r="N141" s="68" t="s">
        <v>151</v>
      </c>
      <c r="O141" s="36" t="s">
        <v>557</v>
      </c>
      <c r="P141" s="34" t="s">
        <v>1707</v>
      </c>
      <c r="Q141" s="68" t="s">
        <v>558</v>
      </c>
    </row>
    <row r="142" spans="1:17" s="19" customFormat="1" ht="147.75" customHeight="1" x14ac:dyDescent="0.3">
      <c r="A142" s="5" t="s">
        <v>564</v>
      </c>
      <c r="B142" s="60" t="s">
        <v>565</v>
      </c>
      <c r="C142" s="70" t="s">
        <v>566</v>
      </c>
      <c r="D142" s="70" t="s">
        <v>130</v>
      </c>
      <c r="E142" s="70" t="s">
        <v>1708</v>
      </c>
      <c r="F142" s="70" t="s">
        <v>567</v>
      </c>
      <c r="G142" s="70" t="s">
        <v>174</v>
      </c>
      <c r="H142" s="70" t="s">
        <v>237</v>
      </c>
      <c r="I142" s="70">
        <v>5</v>
      </c>
      <c r="J142" s="70">
        <v>5</v>
      </c>
      <c r="K142" s="9"/>
      <c r="L142" s="9">
        <v>6</v>
      </c>
      <c r="M142" s="50">
        <f>+L142/J142</f>
        <v>1.2</v>
      </c>
      <c r="N142" s="68" t="s">
        <v>151</v>
      </c>
      <c r="O142" s="36" t="s">
        <v>568</v>
      </c>
      <c r="P142" s="34" t="s">
        <v>569</v>
      </c>
      <c r="Q142" s="68" t="s">
        <v>570</v>
      </c>
    </row>
    <row r="143" spans="1:17" s="14" customFormat="1" ht="21" thickBot="1" x14ac:dyDescent="0.25">
      <c r="A143" s="136"/>
      <c r="B143" s="136"/>
      <c r="C143" s="136"/>
      <c r="D143" s="136"/>
      <c r="E143" s="136"/>
      <c r="F143" s="136"/>
      <c r="G143" s="136"/>
      <c r="H143" s="136"/>
      <c r="I143" s="136"/>
      <c r="J143" s="136"/>
      <c r="K143" s="136"/>
      <c r="L143" s="136"/>
      <c r="M143" s="136"/>
      <c r="N143" s="136"/>
      <c r="O143" s="136"/>
      <c r="P143" s="136"/>
      <c r="Q143" s="136"/>
    </row>
    <row r="144" spans="1:17" s="14" customFormat="1" ht="21" thickBot="1" x14ac:dyDescent="0.25">
      <c r="A144" s="148" t="s">
        <v>0</v>
      </c>
      <c r="B144" s="149"/>
      <c r="C144" s="149"/>
      <c r="D144" s="153"/>
      <c r="E144" s="154" t="s">
        <v>68</v>
      </c>
      <c r="F144" s="155"/>
      <c r="G144" s="155"/>
      <c r="H144" s="155"/>
      <c r="I144" s="155"/>
      <c r="J144" s="155"/>
      <c r="K144" s="155"/>
      <c r="L144" s="156"/>
      <c r="M144" s="148" t="s">
        <v>1</v>
      </c>
      <c r="N144" s="149"/>
      <c r="O144" s="150"/>
      <c r="P144" s="151">
        <v>2800</v>
      </c>
      <c r="Q144" s="152"/>
    </row>
    <row r="145" spans="1:17" s="14" customFormat="1" ht="27.75" customHeight="1" thickBot="1" x14ac:dyDescent="0.25">
      <c r="A145" s="148" t="s">
        <v>112</v>
      </c>
      <c r="B145" s="149"/>
      <c r="C145" s="149"/>
      <c r="D145" s="153"/>
      <c r="E145" s="154" t="s">
        <v>571</v>
      </c>
      <c r="F145" s="155"/>
      <c r="G145" s="155"/>
      <c r="H145" s="155"/>
      <c r="I145" s="155"/>
      <c r="J145" s="155"/>
      <c r="K145" s="155"/>
      <c r="L145" s="156"/>
      <c r="M145" s="148" t="s">
        <v>161</v>
      </c>
      <c r="N145" s="149"/>
      <c r="O145" s="150"/>
      <c r="P145" s="151" t="s">
        <v>169</v>
      </c>
      <c r="Q145" s="152"/>
    </row>
    <row r="146" spans="1:17" s="15" customFormat="1" x14ac:dyDescent="0.2">
      <c r="A146" s="133"/>
      <c r="B146" s="133"/>
      <c r="C146" s="133"/>
      <c r="D146" s="133"/>
      <c r="E146" s="133"/>
      <c r="F146" s="133"/>
      <c r="G146" s="133"/>
      <c r="H146" s="133"/>
      <c r="I146" s="133"/>
      <c r="J146" s="133"/>
      <c r="K146" s="133"/>
      <c r="L146" s="133"/>
      <c r="M146" s="133"/>
      <c r="N146" s="133"/>
      <c r="O146" s="133"/>
      <c r="P146" s="133"/>
      <c r="Q146" s="133"/>
    </row>
    <row r="147" spans="1:17" s="14" customFormat="1" ht="30" customHeight="1" x14ac:dyDescent="0.2">
      <c r="A147" s="133"/>
      <c r="B147" s="133"/>
      <c r="C147" s="133"/>
      <c r="D147" s="133"/>
      <c r="E147" s="133"/>
      <c r="F147" s="133"/>
      <c r="G147" s="133"/>
      <c r="H147" s="133"/>
      <c r="I147" s="133"/>
      <c r="J147" s="133"/>
      <c r="K147" s="157" t="s">
        <v>3</v>
      </c>
      <c r="L147" s="158"/>
      <c r="M147" s="10" t="s">
        <v>106</v>
      </c>
      <c r="N147" s="11" t="s">
        <v>107</v>
      </c>
      <c r="O147" s="12" t="s">
        <v>108</v>
      </c>
      <c r="P147" s="13" t="s">
        <v>4</v>
      </c>
      <c r="Q147" s="133"/>
    </row>
    <row r="148" spans="1:17" s="14" customFormat="1" x14ac:dyDescent="0.2">
      <c r="A148" s="133"/>
      <c r="B148" s="133"/>
      <c r="C148" s="133"/>
      <c r="D148" s="133"/>
      <c r="E148" s="133"/>
      <c r="F148" s="133"/>
      <c r="G148" s="133"/>
      <c r="H148" s="133"/>
      <c r="I148" s="133"/>
      <c r="J148" s="133"/>
      <c r="K148" s="133"/>
      <c r="L148" s="133"/>
      <c r="M148" s="43" t="s">
        <v>5</v>
      </c>
      <c r="N148" s="44" t="s">
        <v>19</v>
      </c>
      <c r="O148" s="45" t="s">
        <v>20</v>
      </c>
      <c r="P148" s="46" t="s">
        <v>6</v>
      </c>
      <c r="Q148" s="133"/>
    </row>
    <row r="149" spans="1:17" s="14" customFormat="1" x14ac:dyDescent="0.2">
      <c r="A149" s="133"/>
      <c r="B149" s="133"/>
      <c r="C149" s="133"/>
      <c r="D149" s="133"/>
      <c r="E149" s="133"/>
      <c r="F149" s="133"/>
      <c r="G149" s="133"/>
      <c r="H149" s="133"/>
      <c r="I149" s="133"/>
      <c r="J149" s="133"/>
      <c r="K149" s="133"/>
      <c r="L149" s="133"/>
      <c r="M149" s="135"/>
      <c r="N149" s="135"/>
      <c r="O149" s="135"/>
      <c r="P149" s="135"/>
      <c r="Q149" s="135"/>
    </row>
    <row r="150" spans="1:17" s="16" customFormat="1" ht="102.75" customHeight="1" x14ac:dyDescent="0.2">
      <c r="A150" s="48" t="s">
        <v>105</v>
      </c>
      <c r="B150" s="48" t="s">
        <v>114</v>
      </c>
      <c r="C150" s="48" t="s">
        <v>115</v>
      </c>
      <c r="D150" s="48" t="s">
        <v>12</v>
      </c>
      <c r="E150" s="48" t="s">
        <v>10</v>
      </c>
      <c r="F150" s="48" t="s">
        <v>11</v>
      </c>
      <c r="G150" s="48" t="s">
        <v>116</v>
      </c>
      <c r="H150" s="48" t="s">
        <v>7</v>
      </c>
      <c r="I150" s="48" t="s">
        <v>9</v>
      </c>
      <c r="J150" s="48" t="s">
        <v>13</v>
      </c>
      <c r="K150" s="48" t="s">
        <v>14</v>
      </c>
      <c r="L150" s="48" t="s">
        <v>18</v>
      </c>
      <c r="M150" s="48" t="s">
        <v>17</v>
      </c>
      <c r="N150" s="48" t="s">
        <v>15</v>
      </c>
      <c r="O150" s="48" t="s">
        <v>8</v>
      </c>
      <c r="P150" s="48" t="s">
        <v>16</v>
      </c>
      <c r="Q150" s="48" t="s">
        <v>113</v>
      </c>
    </row>
    <row r="151" spans="1:17" s="19" customFormat="1" ht="132.75" customHeight="1" x14ac:dyDescent="0.3">
      <c r="A151" s="5" t="s">
        <v>110</v>
      </c>
      <c r="B151" s="34" t="s">
        <v>572</v>
      </c>
      <c r="C151" s="36" t="s">
        <v>573</v>
      </c>
      <c r="D151" s="36" t="s">
        <v>130</v>
      </c>
      <c r="E151" s="36" t="s">
        <v>574</v>
      </c>
      <c r="F151" s="36" t="s">
        <v>575</v>
      </c>
      <c r="G151" s="36" t="s">
        <v>180</v>
      </c>
      <c r="H151" s="36" t="s">
        <v>148</v>
      </c>
      <c r="I151" s="5">
        <v>10</v>
      </c>
      <c r="J151" s="41">
        <v>7</v>
      </c>
      <c r="K151" s="8"/>
      <c r="L151" s="8">
        <v>6</v>
      </c>
      <c r="M151" s="50">
        <f>+L151/J151</f>
        <v>0.8571428571428571</v>
      </c>
      <c r="N151" s="36" t="s">
        <v>151</v>
      </c>
      <c r="O151" s="5" t="s">
        <v>154</v>
      </c>
      <c r="P151" s="41" t="s">
        <v>576</v>
      </c>
      <c r="Q151" s="34" t="s">
        <v>577</v>
      </c>
    </row>
    <row r="152" spans="1:17" s="19" customFormat="1" ht="166.5" customHeight="1" x14ac:dyDescent="0.3">
      <c r="A152" s="5" t="s">
        <v>120</v>
      </c>
      <c r="B152" s="34" t="s">
        <v>578</v>
      </c>
      <c r="C152" s="36" t="s">
        <v>579</v>
      </c>
      <c r="D152" s="36" t="s">
        <v>130</v>
      </c>
      <c r="E152" s="36" t="s">
        <v>580</v>
      </c>
      <c r="F152" s="36" t="s">
        <v>575</v>
      </c>
      <c r="G152" s="36" t="s">
        <v>174</v>
      </c>
      <c r="H152" s="36" t="s">
        <v>148</v>
      </c>
      <c r="I152" s="51">
        <v>10</v>
      </c>
      <c r="J152" s="41">
        <v>11</v>
      </c>
      <c r="K152" s="9">
        <v>6</v>
      </c>
      <c r="L152" s="9">
        <v>5</v>
      </c>
      <c r="M152" s="50">
        <f>+L152/K152</f>
        <v>0.83333333333333337</v>
      </c>
      <c r="N152" s="36" t="s">
        <v>151</v>
      </c>
      <c r="O152" s="36" t="s">
        <v>154</v>
      </c>
      <c r="P152" s="41" t="s">
        <v>581</v>
      </c>
      <c r="Q152" s="34" t="s">
        <v>582</v>
      </c>
    </row>
    <row r="153" spans="1:17" s="19" customFormat="1" ht="174" customHeight="1" x14ac:dyDescent="0.3">
      <c r="A153" s="5" t="s">
        <v>109</v>
      </c>
      <c r="B153" s="34" t="s">
        <v>583</v>
      </c>
      <c r="C153" s="36" t="s">
        <v>584</v>
      </c>
      <c r="D153" s="36" t="s">
        <v>130</v>
      </c>
      <c r="E153" s="36" t="s">
        <v>585</v>
      </c>
      <c r="F153" s="36" t="s">
        <v>586</v>
      </c>
      <c r="G153" s="36" t="s">
        <v>174</v>
      </c>
      <c r="H153" s="36" t="s">
        <v>148</v>
      </c>
      <c r="I153" s="51">
        <v>9</v>
      </c>
      <c r="J153" s="41">
        <v>4</v>
      </c>
      <c r="K153" s="9"/>
      <c r="L153" s="9">
        <v>3</v>
      </c>
      <c r="M153" s="50">
        <f t="shared" ref="M153:M158" si="9">+L153/J153</f>
        <v>0.75</v>
      </c>
      <c r="N153" s="36" t="s">
        <v>151</v>
      </c>
      <c r="O153" s="36" t="s">
        <v>154</v>
      </c>
      <c r="P153" s="41" t="s">
        <v>576</v>
      </c>
      <c r="Q153" s="34" t="s">
        <v>582</v>
      </c>
    </row>
    <row r="154" spans="1:17" s="19" customFormat="1" ht="147" customHeight="1" x14ac:dyDescent="0.3">
      <c r="A154" s="5" t="s">
        <v>121</v>
      </c>
      <c r="B154" s="34" t="s">
        <v>587</v>
      </c>
      <c r="C154" s="36" t="s">
        <v>588</v>
      </c>
      <c r="D154" s="36" t="s">
        <v>130</v>
      </c>
      <c r="E154" s="36" t="s">
        <v>589</v>
      </c>
      <c r="F154" s="36" t="s">
        <v>590</v>
      </c>
      <c r="G154" s="36" t="s">
        <v>174</v>
      </c>
      <c r="H154" s="36" t="s">
        <v>148</v>
      </c>
      <c r="I154" s="51">
        <v>0</v>
      </c>
      <c r="J154" s="41">
        <v>10</v>
      </c>
      <c r="K154" s="9"/>
      <c r="L154" s="9">
        <v>10</v>
      </c>
      <c r="M154" s="50">
        <f t="shared" si="9"/>
        <v>1</v>
      </c>
      <c r="N154" s="36" t="s">
        <v>153</v>
      </c>
      <c r="O154" s="36" t="s">
        <v>591</v>
      </c>
      <c r="P154" s="41"/>
      <c r="Q154" s="34" t="s">
        <v>592</v>
      </c>
    </row>
    <row r="155" spans="1:17" s="19" customFormat="1" ht="159" customHeight="1" x14ac:dyDescent="0.3">
      <c r="A155" s="5" t="s">
        <v>122</v>
      </c>
      <c r="B155" s="34" t="s">
        <v>593</v>
      </c>
      <c r="C155" s="36" t="s">
        <v>594</v>
      </c>
      <c r="D155" s="36" t="s">
        <v>130</v>
      </c>
      <c r="E155" s="36" t="s">
        <v>595</v>
      </c>
      <c r="F155" s="36" t="s">
        <v>596</v>
      </c>
      <c r="G155" s="36" t="s">
        <v>174</v>
      </c>
      <c r="H155" s="36" t="s">
        <v>148</v>
      </c>
      <c r="I155" s="51">
        <v>6</v>
      </c>
      <c r="J155" s="51">
        <v>6</v>
      </c>
      <c r="K155" s="9"/>
      <c r="L155" s="9">
        <v>5</v>
      </c>
      <c r="M155" s="50">
        <f t="shared" si="9"/>
        <v>0.83333333333333337</v>
      </c>
      <c r="N155" s="36" t="s">
        <v>153</v>
      </c>
      <c r="O155" s="36" t="s">
        <v>591</v>
      </c>
      <c r="P155" s="51"/>
      <c r="Q155" s="34" t="s">
        <v>597</v>
      </c>
    </row>
    <row r="156" spans="1:17" s="19" customFormat="1" ht="147.75" customHeight="1" x14ac:dyDescent="0.3">
      <c r="A156" s="5" t="s">
        <v>128</v>
      </c>
      <c r="B156" s="34" t="s">
        <v>598</v>
      </c>
      <c r="C156" s="36" t="s">
        <v>599</v>
      </c>
      <c r="D156" s="36" t="s">
        <v>130</v>
      </c>
      <c r="E156" s="36" t="s">
        <v>600</v>
      </c>
      <c r="F156" s="36" t="s">
        <v>601</v>
      </c>
      <c r="G156" s="36" t="s">
        <v>174</v>
      </c>
      <c r="H156" s="36" t="s">
        <v>148</v>
      </c>
      <c r="I156" s="51">
        <v>6</v>
      </c>
      <c r="J156" s="51">
        <v>6</v>
      </c>
      <c r="K156" s="9"/>
      <c r="L156" s="9">
        <v>4</v>
      </c>
      <c r="M156" s="50">
        <f t="shared" si="9"/>
        <v>0.66666666666666663</v>
      </c>
      <c r="N156" s="36" t="s">
        <v>153</v>
      </c>
      <c r="O156" s="36" t="s">
        <v>591</v>
      </c>
      <c r="P156" s="51"/>
      <c r="Q156" s="34" t="s">
        <v>592</v>
      </c>
    </row>
    <row r="157" spans="1:17" s="19" customFormat="1" ht="165" customHeight="1" x14ac:dyDescent="0.3">
      <c r="A157" s="5" t="s">
        <v>406</v>
      </c>
      <c r="B157" s="34" t="s">
        <v>602</v>
      </c>
      <c r="C157" s="36" t="s">
        <v>603</v>
      </c>
      <c r="D157" s="36" t="s">
        <v>130</v>
      </c>
      <c r="E157" s="36" t="s">
        <v>604</v>
      </c>
      <c r="F157" s="36" t="s">
        <v>605</v>
      </c>
      <c r="G157" s="36" t="s">
        <v>174</v>
      </c>
      <c r="H157" s="36" t="s">
        <v>148</v>
      </c>
      <c r="I157" s="51">
        <v>0</v>
      </c>
      <c r="J157" s="41">
        <v>1</v>
      </c>
      <c r="K157" s="9"/>
      <c r="L157" s="9">
        <v>0</v>
      </c>
      <c r="M157" s="50">
        <f t="shared" si="9"/>
        <v>0</v>
      </c>
      <c r="N157" s="36" t="s">
        <v>153</v>
      </c>
      <c r="O157" s="36" t="s">
        <v>154</v>
      </c>
      <c r="P157" s="51" t="s">
        <v>1709</v>
      </c>
      <c r="Q157" s="34" t="s">
        <v>597</v>
      </c>
    </row>
    <row r="158" spans="1:17" s="19" customFormat="1" ht="151.5" customHeight="1" x14ac:dyDescent="0.3">
      <c r="A158" s="5" t="s">
        <v>412</v>
      </c>
      <c r="B158" s="34" t="s">
        <v>606</v>
      </c>
      <c r="C158" s="36" t="s">
        <v>607</v>
      </c>
      <c r="D158" s="36" t="s">
        <v>130</v>
      </c>
      <c r="E158" s="36" t="s">
        <v>608</v>
      </c>
      <c r="F158" s="36" t="s">
        <v>609</v>
      </c>
      <c r="G158" s="36" t="s">
        <v>174</v>
      </c>
      <c r="H158" s="36" t="s">
        <v>148</v>
      </c>
      <c r="I158" s="51">
        <v>0</v>
      </c>
      <c r="J158" s="51">
        <v>25</v>
      </c>
      <c r="K158" s="9"/>
      <c r="L158" s="9">
        <v>16</v>
      </c>
      <c r="M158" s="50">
        <f t="shared" si="9"/>
        <v>0.64</v>
      </c>
      <c r="N158" s="36" t="s">
        <v>153</v>
      </c>
      <c r="O158" s="36" t="s">
        <v>610</v>
      </c>
      <c r="P158" s="34" t="s">
        <v>611</v>
      </c>
      <c r="Q158" s="34" t="s">
        <v>1710</v>
      </c>
    </row>
    <row r="159" spans="1:17" s="14" customFormat="1" ht="21" thickBot="1" x14ac:dyDescent="0.25">
      <c r="A159" s="136"/>
      <c r="B159" s="136"/>
      <c r="C159" s="136"/>
      <c r="D159" s="136"/>
      <c r="E159" s="136"/>
      <c r="F159" s="136"/>
      <c r="G159" s="136"/>
      <c r="H159" s="136"/>
      <c r="I159" s="136"/>
      <c r="J159" s="136"/>
      <c r="K159" s="136"/>
      <c r="L159" s="136"/>
      <c r="M159" s="136"/>
      <c r="N159" s="136"/>
      <c r="O159" s="136"/>
      <c r="P159" s="136"/>
      <c r="Q159" s="136"/>
    </row>
    <row r="160" spans="1:17" s="16" customFormat="1" ht="21" thickBot="1" x14ac:dyDescent="0.25">
      <c r="A160" s="148" t="s">
        <v>0</v>
      </c>
      <c r="B160" s="149"/>
      <c r="C160" s="149"/>
      <c r="D160" s="153"/>
      <c r="E160" s="154" t="s">
        <v>78</v>
      </c>
      <c r="F160" s="155"/>
      <c r="G160" s="155"/>
      <c r="H160" s="155"/>
      <c r="I160" s="155"/>
      <c r="J160" s="155"/>
      <c r="K160" s="155"/>
      <c r="L160" s="156"/>
      <c r="M160" s="148" t="s">
        <v>1</v>
      </c>
      <c r="N160" s="149"/>
      <c r="O160" s="150"/>
      <c r="P160" s="151">
        <v>3400</v>
      </c>
      <c r="Q160" s="152"/>
    </row>
    <row r="161" spans="1:17" s="16" customFormat="1" ht="27.75" customHeight="1" thickBot="1" x14ac:dyDescent="0.25">
      <c r="A161" s="148" t="s">
        <v>112</v>
      </c>
      <c r="B161" s="149"/>
      <c r="C161" s="149"/>
      <c r="D161" s="153"/>
      <c r="E161" s="154" t="s">
        <v>612</v>
      </c>
      <c r="F161" s="155"/>
      <c r="G161" s="155"/>
      <c r="H161" s="155"/>
      <c r="I161" s="155"/>
      <c r="J161" s="155"/>
      <c r="K161" s="155"/>
      <c r="L161" s="156"/>
      <c r="M161" s="148" t="s">
        <v>161</v>
      </c>
      <c r="N161" s="149"/>
      <c r="O161" s="150"/>
      <c r="P161" s="151" t="s">
        <v>169</v>
      </c>
      <c r="Q161" s="152"/>
    </row>
    <row r="162" spans="1:17" s="16" customFormat="1" x14ac:dyDescent="0.2">
      <c r="A162" s="135"/>
      <c r="B162" s="135"/>
      <c r="C162" s="135"/>
      <c r="D162" s="135"/>
      <c r="E162" s="135"/>
      <c r="F162" s="135"/>
      <c r="G162" s="135"/>
      <c r="H162" s="135"/>
      <c r="I162" s="135"/>
      <c r="J162" s="135"/>
      <c r="K162" s="135"/>
      <c r="L162" s="135"/>
      <c r="M162" s="135"/>
      <c r="N162" s="135"/>
      <c r="O162" s="135"/>
      <c r="P162" s="135"/>
      <c r="Q162" s="135"/>
    </row>
    <row r="163" spans="1:17" s="16" customFormat="1" ht="30" customHeight="1" x14ac:dyDescent="0.2">
      <c r="A163" s="135"/>
      <c r="B163" s="135"/>
      <c r="C163" s="135"/>
      <c r="D163" s="135"/>
      <c r="E163" s="135"/>
      <c r="F163" s="135"/>
      <c r="G163" s="135"/>
      <c r="H163" s="135"/>
      <c r="I163" s="135"/>
      <c r="J163" s="135"/>
      <c r="K163" s="157" t="s">
        <v>3</v>
      </c>
      <c r="L163" s="158"/>
      <c r="M163" s="10" t="s">
        <v>106</v>
      </c>
      <c r="N163" s="11" t="s">
        <v>107</v>
      </c>
      <c r="O163" s="12" t="s">
        <v>108</v>
      </c>
      <c r="P163" s="13" t="s">
        <v>4</v>
      </c>
      <c r="Q163" s="135"/>
    </row>
    <row r="164" spans="1:17" s="16" customFormat="1" x14ac:dyDescent="0.2">
      <c r="A164" s="135"/>
      <c r="B164" s="135"/>
      <c r="C164" s="135"/>
      <c r="D164" s="135"/>
      <c r="E164" s="135"/>
      <c r="F164" s="135"/>
      <c r="G164" s="135"/>
      <c r="H164" s="135"/>
      <c r="I164" s="135"/>
      <c r="J164" s="135"/>
      <c r="K164" s="135"/>
      <c r="L164" s="135"/>
      <c r="M164" s="43" t="s">
        <v>5</v>
      </c>
      <c r="N164" s="44" t="s">
        <v>19</v>
      </c>
      <c r="O164" s="45" t="s">
        <v>20</v>
      </c>
      <c r="P164" s="46" t="s">
        <v>6</v>
      </c>
      <c r="Q164" s="135"/>
    </row>
    <row r="165" spans="1:17" s="16" customFormat="1" x14ac:dyDescent="0.2">
      <c r="A165" s="135"/>
      <c r="B165" s="135"/>
      <c r="C165" s="135"/>
      <c r="D165" s="135"/>
      <c r="E165" s="135"/>
      <c r="F165" s="135"/>
      <c r="G165" s="135"/>
      <c r="H165" s="135"/>
      <c r="I165" s="135"/>
      <c r="J165" s="135"/>
      <c r="K165" s="135"/>
      <c r="L165" s="135"/>
      <c r="M165" s="135"/>
      <c r="N165" s="135"/>
      <c r="O165" s="135"/>
      <c r="P165" s="135"/>
      <c r="Q165" s="135"/>
    </row>
    <row r="166" spans="1:17" s="16" customFormat="1" ht="102.75" customHeight="1" x14ac:dyDescent="0.2">
      <c r="A166" s="48" t="s">
        <v>105</v>
      </c>
      <c r="B166" s="48" t="s">
        <v>114</v>
      </c>
      <c r="C166" s="48" t="s">
        <v>115</v>
      </c>
      <c r="D166" s="48" t="s">
        <v>12</v>
      </c>
      <c r="E166" s="48" t="s">
        <v>10</v>
      </c>
      <c r="F166" s="48" t="s">
        <v>11</v>
      </c>
      <c r="G166" s="48" t="s">
        <v>116</v>
      </c>
      <c r="H166" s="48" t="s">
        <v>7</v>
      </c>
      <c r="I166" s="48" t="s">
        <v>9</v>
      </c>
      <c r="J166" s="48" t="s">
        <v>13</v>
      </c>
      <c r="K166" s="48" t="s">
        <v>14</v>
      </c>
      <c r="L166" s="48" t="s">
        <v>18</v>
      </c>
      <c r="M166" s="48" t="s">
        <v>17</v>
      </c>
      <c r="N166" s="48" t="s">
        <v>15</v>
      </c>
      <c r="O166" s="48" t="s">
        <v>8</v>
      </c>
      <c r="P166" s="48" t="s">
        <v>16</v>
      </c>
      <c r="Q166" s="48" t="s">
        <v>113</v>
      </c>
    </row>
    <row r="167" spans="1:17" s="16" customFormat="1" ht="159" customHeight="1" x14ac:dyDescent="0.2">
      <c r="A167" s="5" t="s">
        <v>110</v>
      </c>
      <c r="B167" s="5" t="s">
        <v>613</v>
      </c>
      <c r="C167" s="5" t="s">
        <v>614</v>
      </c>
      <c r="D167" s="5" t="s">
        <v>130</v>
      </c>
      <c r="E167" s="5" t="s">
        <v>615</v>
      </c>
      <c r="F167" s="5" t="s">
        <v>616</v>
      </c>
      <c r="G167" s="5" t="s">
        <v>481</v>
      </c>
      <c r="H167" s="5" t="s">
        <v>237</v>
      </c>
      <c r="I167" s="5">
        <v>26.09</v>
      </c>
      <c r="J167" s="5">
        <v>26.09</v>
      </c>
      <c r="K167" s="8"/>
      <c r="L167" s="67">
        <v>7.42</v>
      </c>
      <c r="M167" s="50">
        <f>+L167/J167</f>
        <v>0.28440015331544655</v>
      </c>
      <c r="N167" s="5" t="s">
        <v>151</v>
      </c>
      <c r="O167" s="5" t="s">
        <v>617</v>
      </c>
      <c r="P167" s="41" t="s">
        <v>618</v>
      </c>
      <c r="Q167" s="5" t="s">
        <v>78</v>
      </c>
    </row>
    <row r="168" spans="1:17" s="16" customFormat="1" ht="171.75" customHeight="1" x14ac:dyDescent="0.2">
      <c r="A168" s="5" t="s">
        <v>376</v>
      </c>
      <c r="B168" s="5" t="s">
        <v>619</v>
      </c>
      <c r="C168" s="51" t="s">
        <v>620</v>
      </c>
      <c r="D168" s="51" t="s">
        <v>130</v>
      </c>
      <c r="E168" s="51" t="s">
        <v>621</v>
      </c>
      <c r="F168" s="51" t="s">
        <v>622</v>
      </c>
      <c r="G168" s="51" t="s">
        <v>481</v>
      </c>
      <c r="H168" s="51" t="s">
        <v>237</v>
      </c>
      <c r="I168" s="51">
        <v>36.11</v>
      </c>
      <c r="J168" s="51">
        <v>36.11</v>
      </c>
      <c r="K168" s="9"/>
      <c r="L168" s="73">
        <v>22.05</v>
      </c>
      <c r="M168" s="50">
        <f t="shared" ref="M168:M179" si="10">+L168/J168</f>
        <v>0.61063417335918035</v>
      </c>
      <c r="N168" s="51" t="s">
        <v>151</v>
      </c>
      <c r="O168" s="5" t="s">
        <v>617</v>
      </c>
      <c r="P168" s="41" t="s">
        <v>618</v>
      </c>
      <c r="Q168" s="51" t="s">
        <v>78</v>
      </c>
    </row>
    <row r="169" spans="1:17" s="16" customFormat="1" ht="201.75" customHeight="1" x14ac:dyDescent="0.2">
      <c r="A169" s="5" t="s">
        <v>109</v>
      </c>
      <c r="B169" s="5" t="s">
        <v>623</v>
      </c>
      <c r="C169" s="51" t="s">
        <v>624</v>
      </c>
      <c r="D169" s="51" t="s">
        <v>130</v>
      </c>
      <c r="E169" s="51" t="s">
        <v>625</v>
      </c>
      <c r="F169" s="51" t="s">
        <v>626</v>
      </c>
      <c r="G169" s="51" t="s">
        <v>174</v>
      </c>
      <c r="H169" s="51" t="s">
        <v>237</v>
      </c>
      <c r="I169" s="61">
        <v>15000</v>
      </c>
      <c r="J169" s="61">
        <v>15000</v>
      </c>
      <c r="K169" s="9"/>
      <c r="L169" s="9">
        <v>7068</v>
      </c>
      <c r="M169" s="50">
        <f t="shared" si="10"/>
        <v>0.47120000000000001</v>
      </c>
      <c r="N169" s="51" t="s">
        <v>151</v>
      </c>
      <c r="O169" s="5" t="s">
        <v>617</v>
      </c>
      <c r="P169" s="51"/>
      <c r="Q169" s="51" t="s">
        <v>78</v>
      </c>
    </row>
    <row r="170" spans="1:17" s="16" customFormat="1" ht="210" customHeight="1" x14ac:dyDescent="0.2">
      <c r="A170" s="5" t="s">
        <v>121</v>
      </c>
      <c r="B170" s="5" t="s">
        <v>627</v>
      </c>
      <c r="C170" s="51" t="s">
        <v>628</v>
      </c>
      <c r="D170" s="51" t="s">
        <v>130</v>
      </c>
      <c r="E170" s="51" t="s">
        <v>629</v>
      </c>
      <c r="F170" s="51" t="s">
        <v>630</v>
      </c>
      <c r="G170" s="51" t="s">
        <v>174</v>
      </c>
      <c r="H170" s="51" t="s">
        <v>237</v>
      </c>
      <c r="I170" s="51">
        <v>220</v>
      </c>
      <c r="J170" s="51">
        <v>220</v>
      </c>
      <c r="K170" s="49"/>
      <c r="L170" s="9">
        <v>18</v>
      </c>
      <c r="M170" s="50">
        <f t="shared" si="10"/>
        <v>8.1818181818181818E-2</v>
      </c>
      <c r="N170" s="51" t="s">
        <v>151</v>
      </c>
      <c r="O170" s="5" t="s">
        <v>631</v>
      </c>
      <c r="P170" s="74" t="s">
        <v>1711</v>
      </c>
      <c r="Q170" s="51" t="s">
        <v>78</v>
      </c>
    </row>
    <row r="171" spans="1:17" s="16" customFormat="1" ht="212.25" customHeight="1" x14ac:dyDescent="0.2">
      <c r="A171" s="5" t="s">
        <v>122</v>
      </c>
      <c r="B171" s="5" t="s">
        <v>1712</v>
      </c>
      <c r="C171" s="51" t="s">
        <v>632</v>
      </c>
      <c r="D171" s="51" t="s">
        <v>130</v>
      </c>
      <c r="E171" s="51" t="s">
        <v>633</v>
      </c>
      <c r="F171" s="51" t="s">
        <v>634</v>
      </c>
      <c r="G171" s="51" t="s">
        <v>481</v>
      </c>
      <c r="H171" s="51" t="s">
        <v>237</v>
      </c>
      <c r="I171" s="51">
        <v>131.85</v>
      </c>
      <c r="J171" s="51">
        <v>131.85</v>
      </c>
      <c r="K171" s="75"/>
      <c r="L171" s="76">
        <v>87.77</v>
      </c>
      <c r="M171" s="50">
        <f t="shared" si="10"/>
        <v>0.66568069776260907</v>
      </c>
      <c r="N171" s="51" t="s">
        <v>151</v>
      </c>
      <c r="O171" s="5" t="s">
        <v>635</v>
      </c>
      <c r="P171" s="51"/>
      <c r="Q171" s="51" t="s">
        <v>78</v>
      </c>
    </row>
    <row r="172" spans="1:17" s="16" customFormat="1" ht="142.5" customHeight="1" x14ac:dyDescent="0.2">
      <c r="A172" s="5" t="s">
        <v>128</v>
      </c>
      <c r="B172" s="5" t="s">
        <v>636</v>
      </c>
      <c r="C172" s="51" t="s">
        <v>637</v>
      </c>
      <c r="D172" s="51" t="s">
        <v>638</v>
      </c>
      <c r="E172" s="51" t="s">
        <v>639</v>
      </c>
      <c r="F172" s="51" t="s">
        <v>640</v>
      </c>
      <c r="G172" s="51" t="s">
        <v>174</v>
      </c>
      <c r="H172" s="51" t="s">
        <v>237</v>
      </c>
      <c r="I172" s="51">
        <v>4</v>
      </c>
      <c r="J172" s="51">
        <v>4</v>
      </c>
      <c r="K172" s="9"/>
      <c r="L172" s="9">
        <v>4</v>
      </c>
      <c r="M172" s="50">
        <f t="shared" si="10"/>
        <v>1</v>
      </c>
      <c r="N172" s="51" t="s">
        <v>151</v>
      </c>
      <c r="O172" s="5" t="s">
        <v>641</v>
      </c>
      <c r="P172" s="51"/>
      <c r="Q172" s="51" t="s">
        <v>78</v>
      </c>
    </row>
    <row r="173" spans="1:17" s="16" customFormat="1" ht="175.5" customHeight="1" x14ac:dyDescent="0.2">
      <c r="A173" s="5" t="s">
        <v>406</v>
      </c>
      <c r="B173" s="5" t="s">
        <v>642</v>
      </c>
      <c r="C173" s="51" t="s">
        <v>643</v>
      </c>
      <c r="D173" s="51" t="s">
        <v>130</v>
      </c>
      <c r="E173" s="51" t="s">
        <v>644</v>
      </c>
      <c r="F173" s="51" t="s">
        <v>645</v>
      </c>
      <c r="G173" s="51" t="s">
        <v>481</v>
      </c>
      <c r="H173" s="51" t="s">
        <v>237</v>
      </c>
      <c r="I173" s="51">
        <v>2.2200000000000002</v>
      </c>
      <c r="J173" s="51">
        <v>2.2200000000000002</v>
      </c>
      <c r="K173" s="9"/>
      <c r="L173" s="9">
        <v>0.5</v>
      </c>
      <c r="M173" s="50">
        <f t="shared" si="10"/>
        <v>0.2252252252252252</v>
      </c>
      <c r="N173" s="51" t="s">
        <v>151</v>
      </c>
      <c r="O173" s="5" t="s">
        <v>635</v>
      </c>
      <c r="P173" s="74" t="s">
        <v>646</v>
      </c>
      <c r="Q173" s="51" t="s">
        <v>78</v>
      </c>
    </row>
    <row r="174" spans="1:17" s="16" customFormat="1" ht="165" customHeight="1" x14ac:dyDescent="0.2">
      <c r="A174" s="5" t="s">
        <v>412</v>
      </c>
      <c r="B174" s="5" t="s">
        <v>647</v>
      </c>
      <c r="C174" s="51" t="s">
        <v>648</v>
      </c>
      <c r="D174" s="51" t="s">
        <v>130</v>
      </c>
      <c r="E174" s="51" t="s">
        <v>649</v>
      </c>
      <c r="F174" s="51" t="s">
        <v>650</v>
      </c>
      <c r="G174" s="51" t="s">
        <v>236</v>
      </c>
      <c r="H174" s="51" t="s">
        <v>237</v>
      </c>
      <c r="I174" s="51">
        <v>1</v>
      </c>
      <c r="J174" s="51">
        <v>1</v>
      </c>
      <c r="K174" s="9"/>
      <c r="L174" s="9">
        <v>0</v>
      </c>
      <c r="M174" s="50">
        <f t="shared" si="10"/>
        <v>0</v>
      </c>
      <c r="N174" s="51" t="s">
        <v>236</v>
      </c>
      <c r="O174" s="5" t="s">
        <v>651</v>
      </c>
      <c r="P174" s="51" t="s">
        <v>652</v>
      </c>
      <c r="Q174" s="51" t="s">
        <v>78</v>
      </c>
    </row>
    <row r="175" spans="1:17" s="21" customFormat="1" ht="161.25" customHeight="1" x14ac:dyDescent="0.2">
      <c r="A175" s="5" t="s">
        <v>417</v>
      </c>
      <c r="B175" s="5" t="s">
        <v>653</v>
      </c>
      <c r="C175" s="51" t="s">
        <v>654</v>
      </c>
      <c r="D175" s="51" t="s">
        <v>130</v>
      </c>
      <c r="E175" s="51" t="s">
        <v>655</v>
      </c>
      <c r="F175" s="51" t="s">
        <v>656</v>
      </c>
      <c r="G175" s="51" t="s">
        <v>481</v>
      </c>
      <c r="H175" s="51" t="s">
        <v>237</v>
      </c>
      <c r="I175" s="51">
        <v>96.79</v>
      </c>
      <c r="J175" s="51">
        <v>96.79</v>
      </c>
      <c r="K175" s="58"/>
      <c r="L175" s="67">
        <v>96.79</v>
      </c>
      <c r="M175" s="50">
        <f t="shared" si="10"/>
        <v>1</v>
      </c>
      <c r="N175" s="51" t="s">
        <v>151</v>
      </c>
      <c r="O175" s="5" t="s">
        <v>617</v>
      </c>
      <c r="P175" s="41"/>
      <c r="Q175" s="51" t="s">
        <v>78</v>
      </c>
    </row>
    <row r="176" spans="1:17" s="16" customFormat="1" ht="188.25" customHeight="1" x14ac:dyDescent="0.2">
      <c r="A176" s="5" t="s">
        <v>423</v>
      </c>
      <c r="B176" s="5" t="s">
        <v>657</v>
      </c>
      <c r="C176" s="51" t="s">
        <v>658</v>
      </c>
      <c r="D176" s="51" t="s">
        <v>130</v>
      </c>
      <c r="E176" s="51" t="s">
        <v>659</v>
      </c>
      <c r="F176" s="51" t="s">
        <v>660</v>
      </c>
      <c r="G176" s="51" t="s">
        <v>481</v>
      </c>
      <c r="H176" s="51" t="s">
        <v>237</v>
      </c>
      <c r="I176" s="51">
        <v>8.5299999999999994</v>
      </c>
      <c r="J176" s="51">
        <v>8.5299999999999994</v>
      </c>
      <c r="K176" s="9"/>
      <c r="L176" s="76">
        <v>8.5299999999999994</v>
      </c>
      <c r="M176" s="50">
        <f t="shared" si="10"/>
        <v>1</v>
      </c>
      <c r="N176" s="51" t="s">
        <v>151</v>
      </c>
      <c r="O176" s="5" t="s">
        <v>1713</v>
      </c>
      <c r="P176" s="51" t="s">
        <v>661</v>
      </c>
      <c r="Q176" s="51" t="s">
        <v>78</v>
      </c>
    </row>
    <row r="177" spans="1:17" s="16" customFormat="1" ht="191.25" customHeight="1" x14ac:dyDescent="0.2">
      <c r="A177" s="5" t="s">
        <v>662</v>
      </c>
      <c r="B177" s="5" t="s">
        <v>663</v>
      </c>
      <c r="C177" s="51" t="s">
        <v>664</v>
      </c>
      <c r="D177" s="51" t="s">
        <v>130</v>
      </c>
      <c r="E177" s="51" t="s">
        <v>665</v>
      </c>
      <c r="F177" s="51" t="s">
        <v>622</v>
      </c>
      <c r="G177" s="51" t="s">
        <v>481</v>
      </c>
      <c r="H177" s="51" t="s">
        <v>237</v>
      </c>
      <c r="I177" s="51">
        <v>19.690000000000001</v>
      </c>
      <c r="J177" s="51">
        <v>19.690000000000001</v>
      </c>
      <c r="K177" s="58"/>
      <c r="L177" s="76">
        <v>10.9</v>
      </c>
      <c r="M177" s="50">
        <f t="shared" si="10"/>
        <v>0.55358049771457596</v>
      </c>
      <c r="N177" s="51" t="s">
        <v>151</v>
      </c>
      <c r="O177" s="5" t="s">
        <v>617</v>
      </c>
      <c r="P177" s="77" t="s">
        <v>1714</v>
      </c>
      <c r="Q177" s="51" t="s">
        <v>78</v>
      </c>
    </row>
    <row r="178" spans="1:17" s="16" customFormat="1" ht="169.5" customHeight="1" x14ac:dyDescent="0.2">
      <c r="A178" s="5" t="s">
        <v>666</v>
      </c>
      <c r="B178" s="5" t="s">
        <v>667</v>
      </c>
      <c r="C178" s="51" t="s">
        <v>668</v>
      </c>
      <c r="D178" s="51" t="s">
        <v>130</v>
      </c>
      <c r="E178" s="51" t="s">
        <v>1715</v>
      </c>
      <c r="F178" s="51" t="s">
        <v>669</v>
      </c>
      <c r="G178" s="51" t="s">
        <v>236</v>
      </c>
      <c r="H178" s="51" t="s">
        <v>237</v>
      </c>
      <c r="I178" s="51">
        <v>1</v>
      </c>
      <c r="J178" s="51">
        <v>1</v>
      </c>
      <c r="K178" s="9"/>
      <c r="L178" s="9">
        <v>1</v>
      </c>
      <c r="M178" s="50">
        <f t="shared" si="10"/>
        <v>1</v>
      </c>
      <c r="N178" s="51" t="s">
        <v>236</v>
      </c>
      <c r="O178" s="5" t="s">
        <v>670</v>
      </c>
      <c r="P178" s="51"/>
      <c r="Q178" s="51" t="s">
        <v>78</v>
      </c>
    </row>
    <row r="179" spans="1:17" s="22" customFormat="1" ht="141.75" customHeight="1" x14ac:dyDescent="0.2">
      <c r="A179" s="60" t="s">
        <v>671</v>
      </c>
      <c r="B179" s="60" t="s">
        <v>672</v>
      </c>
      <c r="C179" s="70" t="s">
        <v>673</v>
      </c>
      <c r="D179" s="70" t="s">
        <v>130</v>
      </c>
      <c r="E179" s="70" t="s">
        <v>674</v>
      </c>
      <c r="F179" s="70" t="s">
        <v>675</v>
      </c>
      <c r="G179" s="70" t="s">
        <v>481</v>
      </c>
      <c r="H179" s="70" t="s">
        <v>237</v>
      </c>
      <c r="I179" s="72">
        <v>2</v>
      </c>
      <c r="J179" s="72">
        <v>2</v>
      </c>
      <c r="K179" s="9"/>
      <c r="L179" s="49">
        <v>1</v>
      </c>
      <c r="M179" s="50">
        <f t="shared" si="10"/>
        <v>0.5</v>
      </c>
      <c r="N179" s="70" t="s">
        <v>151</v>
      </c>
      <c r="O179" s="60" t="s">
        <v>676</v>
      </c>
      <c r="P179" s="70"/>
      <c r="Q179" s="70" t="s">
        <v>78</v>
      </c>
    </row>
    <row r="180" spans="1:17" s="14" customFormat="1" ht="21" thickBot="1" x14ac:dyDescent="0.25">
      <c r="A180" s="136"/>
      <c r="B180" s="136"/>
      <c r="C180" s="136"/>
      <c r="D180" s="136"/>
      <c r="E180" s="136"/>
      <c r="F180" s="136"/>
      <c r="G180" s="136"/>
      <c r="H180" s="136"/>
      <c r="I180" s="136"/>
      <c r="J180" s="136"/>
      <c r="K180" s="136"/>
      <c r="L180" s="136"/>
      <c r="M180" s="136"/>
      <c r="N180" s="136"/>
      <c r="O180" s="136"/>
      <c r="P180" s="136"/>
      <c r="Q180" s="136"/>
    </row>
    <row r="181" spans="1:17" s="14" customFormat="1" ht="21" thickBot="1" x14ac:dyDescent="0.25">
      <c r="A181" s="148" t="s">
        <v>0</v>
      </c>
      <c r="B181" s="149"/>
      <c r="C181" s="149"/>
      <c r="D181" s="153"/>
      <c r="E181" s="154" t="s">
        <v>84</v>
      </c>
      <c r="F181" s="155"/>
      <c r="G181" s="155"/>
      <c r="H181" s="155"/>
      <c r="I181" s="155"/>
      <c r="J181" s="155"/>
      <c r="K181" s="155"/>
      <c r="L181" s="156"/>
      <c r="M181" s="148" t="s">
        <v>1</v>
      </c>
      <c r="N181" s="149"/>
      <c r="O181" s="150"/>
      <c r="P181" s="151">
        <v>4000</v>
      </c>
      <c r="Q181" s="152"/>
    </row>
    <row r="182" spans="1:17" s="14" customFormat="1" ht="27.75" customHeight="1" thickBot="1" x14ac:dyDescent="0.25">
      <c r="A182" s="148" t="s">
        <v>112</v>
      </c>
      <c r="B182" s="149"/>
      <c r="C182" s="149"/>
      <c r="D182" s="153"/>
      <c r="E182" s="154" t="s">
        <v>677</v>
      </c>
      <c r="F182" s="155"/>
      <c r="G182" s="155"/>
      <c r="H182" s="155"/>
      <c r="I182" s="155"/>
      <c r="J182" s="155"/>
      <c r="K182" s="155"/>
      <c r="L182" s="156"/>
      <c r="M182" s="148" t="s">
        <v>201</v>
      </c>
      <c r="N182" s="149"/>
      <c r="O182" s="150"/>
      <c r="P182" s="151" t="s">
        <v>169</v>
      </c>
      <c r="Q182" s="152"/>
    </row>
    <row r="183" spans="1:17" s="14" customFormat="1" x14ac:dyDescent="0.2">
      <c r="A183" s="135"/>
      <c r="B183" s="135"/>
      <c r="C183" s="135"/>
      <c r="D183" s="135"/>
      <c r="E183" s="135"/>
      <c r="F183" s="135"/>
      <c r="G183" s="135"/>
      <c r="H183" s="135"/>
      <c r="I183" s="135"/>
      <c r="J183" s="135"/>
      <c r="K183" s="135"/>
      <c r="L183" s="135"/>
      <c r="M183" s="135"/>
      <c r="N183" s="135"/>
      <c r="O183" s="135"/>
      <c r="P183" s="135"/>
      <c r="Q183" s="135"/>
    </row>
    <row r="184" spans="1:17" s="14" customFormat="1" ht="30" customHeight="1" x14ac:dyDescent="0.2">
      <c r="A184" s="135"/>
      <c r="B184" s="135"/>
      <c r="C184" s="135"/>
      <c r="D184" s="135"/>
      <c r="E184" s="135"/>
      <c r="F184" s="135"/>
      <c r="G184" s="135"/>
      <c r="H184" s="135"/>
      <c r="I184" s="135"/>
      <c r="J184" s="135"/>
      <c r="K184" s="157" t="s">
        <v>3</v>
      </c>
      <c r="L184" s="158"/>
      <c r="M184" s="10" t="s">
        <v>106</v>
      </c>
      <c r="N184" s="11" t="s">
        <v>107</v>
      </c>
      <c r="O184" s="12" t="s">
        <v>108</v>
      </c>
      <c r="P184" s="13" t="s">
        <v>4</v>
      </c>
      <c r="Q184" s="135"/>
    </row>
    <row r="185" spans="1:17" s="14" customFormat="1" x14ac:dyDescent="0.2">
      <c r="A185" s="135"/>
      <c r="B185" s="135"/>
      <c r="C185" s="135"/>
      <c r="D185" s="135"/>
      <c r="E185" s="135"/>
      <c r="F185" s="135"/>
      <c r="G185" s="135"/>
      <c r="H185" s="135"/>
      <c r="I185" s="135"/>
      <c r="J185" s="135"/>
      <c r="K185" s="135"/>
      <c r="L185" s="135"/>
      <c r="M185" s="43" t="s">
        <v>5</v>
      </c>
      <c r="N185" s="44" t="s">
        <v>19</v>
      </c>
      <c r="O185" s="45" t="s">
        <v>20</v>
      </c>
      <c r="P185" s="46" t="s">
        <v>6</v>
      </c>
      <c r="Q185" s="135"/>
    </row>
    <row r="186" spans="1:17" s="14" customFormat="1" x14ac:dyDescent="0.2">
      <c r="A186" s="135"/>
      <c r="B186" s="135"/>
      <c r="C186" s="135"/>
      <c r="D186" s="135"/>
      <c r="E186" s="135"/>
      <c r="F186" s="135"/>
      <c r="G186" s="135"/>
      <c r="H186" s="135"/>
      <c r="I186" s="135"/>
      <c r="J186" s="135"/>
      <c r="K186" s="135"/>
      <c r="L186" s="135"/>
      <c r="M186" s="135"/>
      <c r="N186" s="135"/>
      <c r="O186" s="135"/>
      <c r="P186" s="135"/>
      <c r="Q186" s="135"/>
    </row>
    <row r="187" spans="1:17" s="16" customFormat="1" ht="102.75" customHeight="1" x14ac:dyDescent="0.2">
      <c r="A187" s="48" t="s">
        <v>105</v>
      </c>
      <c r="B187" s="48" t="s">
        <v>114</v>
      </c>
      <c r="C187" s="48" t="s">
        <v>115</v>
      </c>
      <c r="D187" s="48" t="s">
        <v>12</v>
      </c>
      <c r="E187" s="48" t="s">
        <v>10</v>
      </c>
      <c r="F187" s="48" t="s">
        <v>11</v>
      </c>
      <c r="G187" s="48" t="s">
        <v>116</v>
      </c>
      <c r="H187" s="48" t="s">
        <v>7</v>
      </c>
      <c r="I187" s="48" t="s">
        <v>9</v>
      </c>
      <c r="J187" s="48" t="s">
        <v>13</v>
      </c>
      <c r="K187" s="48" t="s">
        <v>14</v>
      </c>
      <c r="L187" s="48" t="s">
        <v>18</v>
      </c>
      <c r="M187" s="48" t="s">
        <v>17</v>
      </c>
      <c r="N187" s="48" t="s">
        <v>15</v>
      </c>
      <c r="O187" s="48" t="s">
        <v>8</v>
      </c>
      <c r="P187" s="48" t="s">
        <v>16</v>
      </c>
      <c r="Q187" s="48" t="s">
        <v>113</v>
      </c>
    </row>
    <row r="188" spans="1:17" s="19" customFormat="1" ht="123.75" customHeight="1" x14ac:dyDescent="0.3">
      <c r="A188" s="5" t="s">
        <v>110</v>
      </c>
      <c r="B188" s="5" t="s">
        <v>678</v>
      </c>
      <c r="C188" s="5" t="s">
        <v>679</v>
      </c>
      <c r="D188" s="5" t="s">
        <v>292</v>
      </c>
      <c r="E188" s="5" t="s">
        <v>680</v>
      </c>
      <c r="F188" s="5" t="s">
        <v>681</v>
      </c>
      <c r="G188" s="5" t="s">
        <v>481</v>
      </c>
      <c r="H188" s="5" t="s">
        <v>175</v>
      </c>
      <c r="I188" s="5">
        <v>16</v>
      </c>
      <c r="J188" s="5">
        <v>8</v>
      </c>
      <c r="K188" s="8"/>
      <c r="L188" s="8">
        <v>0</v>
      </c>
      <c r="M188" s="50">
        <v>0</v>
      </c>
      <c r="N188" s="5" t="s">
        <v>682</v>
      </c>
      <c r="O188" s="5" t="s">
        <v>683</v>
      </c>
      <c r="P188" s="5" t="s">
        <v>684</v>
      </c>
      <c r="Q188" s="5" t="s">
        <v>100</v>
      </c>
    </row>
    <row r="189" spans="1:17" s="19" customFormat="1" ht="105" customHeight="1" x14ac:dyDescent="0.3">
      <c r="A189" s="5" t="s">
        <v>120</v>
      </c>
      <c r="B189" s="5" t="s">
        <v>685</v>
      </c>
      <c r="C189" s="51" t="s">
        <v>686</v>
      </c>
      <c r="D189" s="51" t="s">
        <v>292</v>
      </c>
      <c r="E189" s="51" t="s">
        <v>687</v>
      </c>
      <c r="F189" s="51" t="s">
        <v>688</v>
      </c>
      <c r="G189" s="51" t="s">
        <v>174</v>
      </c>
      <c r="H189" s="51" t="s">
        <v>175</v>
      </c>
      <c r="I189" s="51">
        <v>23</v>
      </c>
      <c r="J189" s="51">
        <v>20</v>
      </c>
      <c r="K189" s="9"/>
      <c r="L189" s="9">
        <v>16</v>
      </c>
      <c r="M189" s="50">
        <f t="shared" ref="M189:M193" si="11">+L189/J189</f>
        <v>0.8</v>
      </c>
      <c r="N189" s="51" t="s">
        <v>682</v>
      </c>
      <c r="O189" s="5" t="s">
        <v>689</v>
      </c>
      <c r="P189" s="51"/>
      <c r="Q189" s="51" t="s">
        <v>690</v>
      </c>
    </row>
    <row r="190" spans="1:17" s="19" customFormat="1" ht="176.25" customHeight="1" x14ac:dyDescent="0.3">
      <c r="A190" s="5" t="s">
        <v>109</v>
      </c>
      <c r="B190" s="5" t="s">
        <v>691</v>
      </c>
      <c r="C190" s="51" t="s">
        <v>692</v>
      </c>
      <c r="D190" s="51" t="s">
        <v>292</v>
      </c>
      <c r="E190" s="51" t="s">
        <v>693</v>
      </c>
      <c r="F190" s="51" t="s">
        <v>694</v>
      </c>
      <c r="G190" s="51" t="s">
        <v>174</v>
      </c>
      <c r="H190" s="51" t="s">
        <v>695</v>
      </c>
      <c r="I190" s="51">
        <v>1719</v>
      </c>
      <c r="J190" s="51">
        <v>4195</v>
      </c>
      <c r="K190" s="9"/>
      <c r="L190" s="9">
        <v>3167</v>
      </c>
      <c r="M190" s="50">
        <f t="shared" si="11"/>
        <v>0.75494636471990462</v>
      </c>
      <c r="N190" s="51" t="s">
        <v>682</v>
      </c>
      <c r="O190" s="5" t="s">
        <v>689</v>
      </c>
      <c r="P190" s="51"/>
      <c r="Q190" s="51" t="s">
        <v>690</v>
      </c>
    </row>
    <row r="191" spans="1:17" s="19" customFormat="1" ht="129" customHeight="1" x14ac:dyDescent="0.3">
      <c r="A191" s="5" t="s">
        <v>121</v>
      </c>
      <c r="B191" s="5" t="s">
        <v>696</v>
      </c>
      <c r="C191" s="51" t="s">
        <v>697</v>
      </c>
      <c r="D191" s="51" t="s">
        <v>292</v>
      </c>
      <c r="E191" s="51" t="s">
        <v>698</v>
      </c>
      <c r="F191" s="51" t="s">
        <v>699</v>
      </c>
      <c r="G191" s="51" t="s">
        <v>174</v>
      </c>
      <c r="H191" s="51" t="s">
        <v>175</v>
      </c>
      <c r="I191" s="51">
        <v>335</v>
      </c>
      <c r="J191" s="51">
        <v>288</v>
      </c>
      <c r="K191" s="9"/>
      <c r="L191" s="9">
        <v>225</v>
      </c>
      <c r="M191" s="50">
        <f t="shared" si="11"/>
        <v>0.78125</v>
      </c>
      <c r="N191" s="51" t="s">
        <v>682</v>
      </c>
      <c r="O191" s="5" t="s">
        <v>700</v>
      </c>
      <c r="P191" s="51"/>
      <c r="Q191" s="51" t="s">
        <v>701</v>
      </c>
    </row>
    <row r="192" spans="1:17" s="19" customFormat="1" ht="161.25" customHeight="1" x14ac:dyDescent="0.3">
      <c r="A192" s="5" t="s">
        <v>122</v>
      </c>
      <c r="B192" s="5" t="s">
        <v>702</v>
      </c>
      <c r="C192" s="51" t="s">
        <v>703</v>
      </c>
      <c r="D192" s="51" t="s">
        <v>292</v>
      </c>
      <c r="E192" s="51" t="s">
        <v>704</v>
      </c>
      <c r="F192" s="51" t="s">
        <v>705</v>
      </c>
      <c r="G192" s="51" t="s">
        <v>174</v>
      </c>
      <c r="H192" s="51" t="s">
        <v>175</v>
      </c>
      <c r="I192" s="51">
        <v>520</v>
      </c>
      <c r="J192" s="51">
        <v>480</v>
      </c>
      <c r="K192" s="9"/>
      <c r="L192" s="9">
        <v>472</v>
      </c>
      <c r="M192" s="50">
        <f t="shared" si="11"/>
        <v>0.98333333333333328</v>
      </c>
      <c r="N192" s="51" t="s">
        <v>682</v>
      </c>
      <c r="O192" s="5" t="s">
        <v>706</v>
      </c>
      <c r="P192" s="51"/>
      <c r="Q192" s="51" t="s">
        <v>701</v>
      </c>
    </row>
    <row r="193" spans="1:17" s="19" customFormat="1" ht="155.25" customHeight="1" x14ac:dyDescent="0.3">
      <c r="A193" s="5" t="s">
        <v>128</v>
      </c>
      <c r="B193" s="5" t="s">
        <v>707</v>
      </c>
      <c r="C193" s="51" t="s">
        <v>708</v>
      </c>
      <c r="D193" s="51" t="s">
        <v>292</v>
      </c>
      <c r="E193" s="51" t="s">
        <v>709</v>
      </c>
      <c r="F193" s="51" t="s">
        <v>710</v>
      </c>
      <c r="G193" s="51" t="s">
        <v>174</v>
      </c>
      <c r="H193" s="51" t="s">
        <v>175</v>
      </c>
      <c r="I193" s="51">
        <v>0</v>
      </c>
      <c r="J193" s="51">
        <v>4</v>
      </c>
      <c r="K193" s="9"/>
      <c r="L193" s="9">
        <v>3</v>
      </c>
      <c r="M193" s="50">
        <f t="shared" si="11"/>
        <v>0.75</v>
      </c>
      <c r="N193" s="51" t="s">
        <v>682</v>
      </c>
      <c r="O193" s="5" t="s">
        <v>689</v>
      </c>
      <c r="P193" s="51"/>
      <c r="Q193" s="51" t="s">
        <v>701</v>
      </c>
    </row>
    <row r="194" spans="1:17" s="14" customFormat="1" ht="21" thickBot="1" x14ac:dyDescent="0.25">
      <c r="A194" s="136"/>
      <c r="B194" s="136"/>
      <c r="C194" s="136"/>
      <c r="D194" s="136"/>
      <c r="E194" s="136"/>
      <c r="F194" s="136"/>
      <c r="G194" s="136"/>
      <c r="H194" s="136"/>
      <c r="I194" s="136"/>
      <c r="J194" s="136"/>
      <c r="K194" s="136"/>
      <c r="L194" s="136"/>
      <c r="M194" s="136"/>
      <c r="N194" s="136"/>
      <c r="O194" s="136"/>
      <c r="P194" s="136"/>
      <c r="Q194" s="136"/>
    </row>
    <row r="195" spans="1:17" s="14" customFormat="1" ht="21" thickBot="1" x14ac:dyDescent="0.25">
      <c r="A195" s="148" t="s">
        <v>0</v>
      </c>
      <c r="B195" s="149"/>
      <c r="C195" s="149"/>
      <c r="D195" s="153"/>
      <c r="E195" s="154" t="s">
        <v>711</v>
      </c>
      <c r="F195" s="155"/>
      <c r="G195" s="155"/>
      <c r="H195" s="155"/>
      <c r="I195" s="155"/>
      <c r="J195" s="155"/>
      <c r="K195" s="155"/>
      <c r="L195" s="156"/>
      <c r="M195" s="148" t="s">
        <v>1</v>
      </c>
      <c r="N195" s="149"/>
      <c r="O195" s="150"/>
      <c r="P195" s="151">
        <v>3800</v>
      </c>
      <c r="Q195" s="152"/>
    </row>
    <row r="196" spans="1:17" s="14" customFormat="1" ht="27.75" customHeight="1" thickBot="1" x14ac:dyDescent="0.25">
      <c r="A196" s="148" t="s">
        <v>112</v>
      </c>
      <c r="B196" s="149"/>
      <c r="C196" s="149"/>
      <c r="D196" s="153"/>
      <c r="E196" s="154" t="s">
        <v>712</v>
      </c>
      <c r="F196" s="155"/>
      <c r="G196" s="155"/>
      <c r="H196" s="155"/>
      <c r="I196" s="155"/>
      <c r="J196" s="155"/>
      <c r="K196" s="155"/>
      <c r="L196" s="156"/>
      <c r="M196" s="148" t="s">
        <v>201</v>
      </c>
      <c r="N196" s="149"/>
      <c r="O196" s="150"/>
      <c r="P196" s="151" t="s">
        <v>169</v>
      </c>
      <c r="Q196" s="152"/>
    </row>
    <row r="197" spans="1:17" s="14" customFormat="1" x14ac:dyDescent="0.2">
      <c r="A197" s="135"/>
      <c r="B197" s="135"/>
      <c r="C197" s="135"/>
      <c r="D197" s="135"/>
      <c r="E197" s="135"/>
      <c r="F197" s="135"/>
      <c r="G197" s="135"/>
      <c r="H197" s="135"/>
      <c r="I197" s="135"/>
      <c r="J197" s="135"/>
      <c r="K197" s="135"/>
      <c r="L197" s="135"/>
      <c r="M197" s="135"/>
      <c r="N197" s="135"/>
      <c r="O197" s="135"/>
      <c r="P197" s="135"/>
      <c r="Q197" s="135"/>
    </row>
    <row r="198" spans="1:17" s="14" customFormat="1" ht="30" customHeight="1" x14ac:dyDescent="0.2">
      <c r="A198" s="135"/>
      <c r="B198" s="135"/>
      <c r="C198" s="135"/>
      <c r="D198" s="135"/>
      <c r="E198" s="135"/>
      <c r="F198" s="135"/>
      <c r="G198" s="135"/>
      <c r="H198" s="135"/>
      <c r="I198" s="135"/>
      <c r="J198" s="135"/>
      <c r="K198" s="157" t="s">
        <v>3</v>
      </c>
      <c r="L198" s="158"/>
      <c r="M198" s="10" t="s">
        <v>106</v>
      </c>
      <c r="N198" s="11" t="s">
        <v>107</v>
      </c>
      <c r="O198" s="12" t="s">
        <v>108</v>
      </c>
      <c r="P198" s="13" t="s">
        <v>4</v>
      </c>
      <c r="Q198" s="135"/>
    </row>
    <row r="199" spans="1:17" s="14" customFormat="1" x14ac:dyDescent="0.2">
      <c r="A199" s="135"/>
      <c r="B199" s="135"/>
      <c r="C199" s="135"/>
      <c r="D199" s="135"/>
      <c r="E199" s="135"/>
      <c r="F199" s="135"/>
      <c r="G199" s="135"/>
      <c r="H199" s="135"/>
      <c r="I199" s="135"/>
      <c r="J199" s="135"/>
      <c r="K199" s="135"/>
      <c r="L199" s="135"/>
      <c r="M199" s="43" t="s">
        <v>5</v>
      </c>
      <c r="N199" s="44" t="s">
        <v>19</v>
      </c>
      <c r="O199" s="45" t="s">
        <v>20</v>
      </c>
      <c r="P199" s="46" t="s">
        <v>6</v>
      </c>
      <c r="Q199" s="135"/>
    </row>
    <row r="200" spans="1:17" s="14" customFormat="1" x14ac:dyDescent="0.2">
      <c r="A200" s="135"/>
      <c r="B200" s="135"/>
      <c r="C200" s="135"/>
      <c r="D200" s="135"/>
      <c r="E200" s="135"/>
      <c r="F200" s="135"/>
      <c r="G200" s="135"/>
      <c r="H200" s="135"/>
      <c r="I200" s="135"/>
      <c r="J200" s="135"/>
      <c r="K200" s="135"/>
      <c r="L200" s="135"/>
      <c r="M200" s="135"/>
      <c r="N200" s="135"/>
      <c r="O200" s="135"/>
      <c r="P200" s="135"/>
      <c r="Q200" s="135"/>
    </row>
    <row r="201" spans="1:17" s="16" customFormat="1" ht="102.75" customHeight="1" x14ac:dyDescent="0.2">
      <c r="A201" s="48" t="s">
        <v>105</v>
      </c>
      <c r="B201" s="48" t="s">
        <v>114</v>
      </c>
      <c r="C201" s="48" t="s">
        <v>115</v>
      </c>
      <c r="D201" s="48" t="s">
        <v>12</v>
      </c>
      <c r="E201" s="48" t="s">
        <v>10</v>
      </c>
      <c r="F201" s="48" t="s">
        <v>11</v>
      </c>
      <c r="G201" s="48" t="s">
        <v>116</v>
      </c>
      <c r="H201" s="48" t="s">
        <v>7</v>
      </c>
      <c r="I201" s="48" t="s">
        <v>9</v>
      </c>
      <c r="J201" s="48" t="s">
        <v>13</v>
      </c>
      <c r="K201" s="48" t="s">
        <v>14</v>
      </c>
      <c r="L201" s="48" t="s">
        <v>18</v>
      </c>
      <c r="M201" s="48" t="s">
        <v>17</v>
      </c>
      <c r="N201" s="48" t="s">
        <v>15</v>
      </c>
      <c r="O201" s="48" t="s">
        <v>8</v>
      </c>
      <c r="P201" s="48" t="s">
        <v>16</v>
      </c>
      <c r="Q201" s="48" t="s">
        <v>113</v>
      </c>
    </row>
    <row r="202" spans="1:17" s="19" customFormat="1" ht="192.75" customHeight="1" x14ac:dyDescent="0.3">
      <c r="A202" s="77" t="s">
        <v>713</v>
      </c>
      <c r="B202" s="77" t="s">
        <v>714</v>
      </c>
      <c r="C202" s="77" t="s">
        <v>715</v>
      </c>
      <c r="D202" s="77" t="s">
        <v>130</v>
      </c>
      <c r="E202" s="77" t="s">
        <v>716</v>
      </c>
      <c r="F202" s="77" t="s">
        <v>717</v>
      </c>
      <c r="G202" s="77" t="s">
        <v>174</v>
      </c>
      <c r="H202" s="77" t="s">
        <v>148</v>
      </c>
      <c r="I202" s="77">
        <v>37</v>
      </c>
      <c r="J202" s="77">
        <v>320</v>
      </c>
      <c r="K202" s="75"/>
      <c r="L202" s="78">
        <v>212</v>
      </c>
      <c r="M202" s="50">
        <f>+L202/J202</f>
        <v>0.66249999999999998</v>
      </c>
      <c r="N202" s="5" t="s">
        <v>151</v>
      </c>
      <c r="O202" s="5" t="s">
        <v>718</v>
      </c>
      <c r="P202" s="60" t="s">
        <v>719</v>
      </c>
      <c r="Q202" s="77" t="s">
        <v>711</v>
      </c>
    </row>
    <row r="203" spans="1:17" s="19" customFormat="1" ht="162" customHeight="1" x14ac:dyDescent="0.3">
      <c r="A203" s="77" t="s">
        <v>720</v>
      </c>
      <c r="B203" s="77" t="s">
        <v>721</v>
      </c>
      <c r="C203" s="74" t="s">
        <v>722</v>
      </c>
      <c r="D203" s="74" t="s">
        <v>130</v>
      </c>
      <c r="E203" s="74" t="s">
        <v>723</v>
      </c>
      <c r="F203" s="74" t="s">
        <v>724</v>
      </c>
      <c r="G203" s="74" t="s">
        <v>174</v>
      </c>
      <c r="H203" s="74" t="s">
        <v>148</v>
      </c>
      <c r="I203" s="74">
        <v>5</v>
      </c>
      <c r="J203" s="74">
        <v>61</v>
      </c>
      <c r="K203" s="79"/>
      <c r="L203" s="78">
        <v>46</v>
      </c>
      <c r="M203" s="50">
        <f t="shared" ref="M203:M219" si="12">+L203/J203</f>
        <v>0.75409836065573765</v>
      </c>
      <c r="N203" s="51" t="s">
        <v>151</v>
      </c>
      <c r="O203" s="5" t="s">
        <v>718</v>
      </c>
      <c r="P203" s="74" t="s">
        <v>725</v>
      </c>
      <c r="Q203" s="77" t="s">
        <v>711</v>
      </c>
    </row>
    <row r="204" spans="1:17" s="19" customFormat="1" ht="150.75" customHeight="1" x14ac:dyDescent="0.3">
      <c r="A204" s="77" t="s">
        <v>726</v>
      </c>
      <c r="B204" s="77" t="s">
        <v>727</v>
      </c>
      <c r="C204" s="74" t="s">
        <v>728</v>
      </c>
      <c r="D204" s="74" t="s">
        <v>130</v>
      </c>
      <c r="E204" s="74" t="s">
        <v>729</v>
      </c>
      <c r="F204" s="74" t="s">
        <v>730</v>
      </c>
      <c r="G204" s="74" t="s">
        <v>174</v>
      </c>
      <c r="H204" s="74" t="s">
        <v>148</v>
      </c>
      <c r="I204" s="74">
        <v>14</v>
      </c>
      <c r="J204" s="74">
        <v>40</v>
      </c>
      <c r="K204" s="79"/>
      <c r="L204" s="78">
        <v>34</v>
      </c>
      <c r="M204" s="50">
        <f t="shared" si="12"/>
        <v>0.85</v>
      </c>
      <c r="N204" s="51" t="s">
        <v>151</v>
      </c>
      <c r="O204" s="5" t="s">
        <v>718</v>
      </c>
      <c r="P204" s="70"/>
      <c r="Q204" s="77" t="s">
        <v>711</v>
      </c>
    </row>
    <row r="205" spans="1:17" s="19" customFormat="1" ht="156.75" customHeight="1" x14ac:dyDescent="0.3">
      <c r="A205" s="77" t="s">
        <v>731</v>
      </c>
      <c r="B205" s="77" t="s">
        <v>732</v>
      </c>
      <c r="C205" s="74" t="s">
        <v>733</v>
      </c>
      <c r="D205" s="74" t="s">
        <v>130</v>
      </c>
      <c r="E205" s="74" t="s">
        <v>734</v>
      </c>
      <c r="F205" s="74" t="s">
        <v>735</v>
      </c>
      <c r="G205" s="74" t="s">
        <v>174</v>
      </c>
      <c r="H205" s="74" t="s">
        <v>148</v>
      </c>
      <c r="I205" s="74">
        <v>1</v>
      </c>
      <c r="J205" s="74">
        <v>2</v>
      </c>
      <c r="K205" s="79"/>
      <c r="L205" s="78">
        <v>1</v>
      </c>
      <c r="M205" s="50">
        <f t="shared" si="12"/>
        <v>0.5</v>
      </c>
      <c r="N205" s="51" t="s">
        <v>151</v>
      </c>
      <c r="O205" s="5" t="s">
        <v>718</v>
      </c>
      <c r="P205" s="74" t="s">
        <v>736</v>
      </c>
      <c r="Q205" s="77" t="s">
        <v>711</v>
      </c>
    </row>
    <row r="206" spans="1:17" s="19" customFormat="1" ht="192.75" customHeight="1" x14ac:dyDescent="0.3">
      <c r="A206" s="77" t="s">
        <v>737</v>
      </c>
      <c r="B206" s="77" t="s">
        <v>738</v>
      </c>
      <c r="C206" s="74" t="s">
        <v>739</v>
      </c>
      <c r="D206" s="74" t="s">
        <v>130</v>
      </c>
      <c r="E206" s="74" t="s">
        <v>740</v>
      </c>
      <c r="F206" s="77" t="s">
        <v>741</v>
      </c>
      <c r="G206" s="74" t="s">
        <v>174</v>
      </c>
      <c r="H206" s="74" t="s">
        <v>148</v>
      </c>
      <c r="I206" s="74">
        <v>0</v>
      </c>
      <c r="J206" s="74">
        <v>3</v>
      </c>
      <c r="K206" s="79"/>
      <c r="L206" s="78">
        <v>0</v>
      </c>
      <c r="M206" s="50">
        <f t="shared" si="12"/>
        <v>0</v>
      </c>
      <c r="N206" s="51" t="s">
        <v>151</v>
      </c>
      <c r="O206" s="5" t="s">
        <v>718</v>
      </c>
      <c r="P206" s="74" t="s">
        <v>742</v>
      </c>
      <c r="Q206" s="77" t="s">
        <v>711</v>
      </c>
    </row>
    <row r="207" spans="1:17" s="19" customFormat="1" ht="198.75" customHeight="1" x14ac:dyDescent="0.3">
      <c r="A207" s="77" t="s">
        <v>743</v>
      </c>
      <c r="B207" s="77" t="s">
        <v>744</v>
      </c>
      <c r="C207" s="74" t="s">
        <v>739</v>
      </c>
      <c r="D207" s="74" t="s">
        <v>130</v>
      </c>
      <c r="E207" s="74" t="s">
        <v>745</v>
      </c>
      <c r="F207" s="77" t="s">
        <v>746</v>
      </c>
      <c r="G207" s="74" t="s">
        <v>174</v>
      </c>
      <c r="H207" s="74" t="s">
        <v>148</v>
      </c>
      <c r="I207" s="74">
        <v>0</v>
      </c>
      <c r="J207" s="74">
        <v>3</v>
      </c>
      <c r="K207" s="79"/>
      <c r="L207" s="78">
        <v>0</v>
      </c>
      <c r="M207" s="50">
        <f t="shared" si="12"/>
        <v>0</v>
      </c>
      <c r="N207" s="51" t="s">
        <v>151</v>
      </c>
      <c r="O207" s="5" t="s">
        <v>718</v>
      </c>
      <c r="P207" s="74" t="s">
        <v>747</v>
      </c>
      <c r="Q207" s="77" t="s">
        <v>711</v>
      </c>
    </row>
    <row r="208" spans="1:17" s="19" customFormat="1" ht="288.75" customHeight="1" x14ac:dyDescent="0.3">
      <c r="A208" s="77" t="s">
        <v>748</v>
      </c>
      <c r="B208" s="77" t="s">
        <v>749</v>
      </c>
      <c r="C208" s="74" t="s">
        <v>750</v>
      </c>
      <c r="D208" s="74" t="s">
        <v>130</v>
      </c>
      <c r="E208" s="74" t="s">
        <v>751</v>
      </c>
      <c r="F208" s="74" t="s">
        <v>752</v>
      </c>
      <c r="G208" s="74" t="s">
        <v>174</v>
      </c>
      <c r="H208" s="74" t="s">
        <v>148</v>
      </c>
      <c r="I208" s="74">
        <v>1530</v>
      </c>
      <c r="J208" s="74">
        <v>1600</v>
      </c>
      <c r="K208" s="79"/>
      <c r="L208" s="78">
        <v>1185</v>
      </c>
      <c r="M208" s="50">
        <f t="shared" si="12"/>
        <v>0.74062499999999998</v>
      </c>
      <c r="N208" s="51" t="s">
        <v>151</v>
      </c>
      <c r="O208" s="5" t="s">
        <v>718</v>
      </c>
      <c r="P208" s="74" t="s">
        <v>753</v>
      </c>
      <c r="Q208" s="77" t="s">
        <v>711</v>
      </c>
    </row>
    <row r="209" spans="1:17" s="19" customFormat="1" ht="360.75" customHeight="1" x14ac:dyDescent="0.3">
      <c r="A209" s="77" t="s">
        <v>754</v>
      </c>
      <c r="B209" s="77" t="s">
        <v>755</v>
      </c>
      <c r="C209" s="74" t="s">
        <v>756</v>
      </c>
      <c r="D209" s="74" t="s">
        <v>130</v>
      </c>
      <c r="E209" s="74" t="s">
        <v>757</v>
      </c>
      <c r="F209" s="74" t="s">
        <v>758</v>
      </c>
      <c r="G209" s="74" t="s">
        <v>174</v>
      </c>
      <c r="H209" s="74" t="s">
        <v>148</v>
      </c>
      <c r="I209" s="74">
        <v>90</v>
      </c>
      <c r="J209" s="74">
        <v>90</v>
      </c>
      <c r="K209" s="79"/>
      <c r="L209" s="78">
        <v>35</v>
      </c>
      <c r="M209" s="50">
        <f t="shared" si="12"/>
        <v>0.3888888888888889</v>
      </c>
      <c r="N209" s="51" t="s">
        <v>151</v>
      </c>
      <c r="O209" s="5" t="s">
        <v>718</v>
      </c>
      <c r="P209" s="74" t="s">
        <v>759</v>
      </c>
      <c r="Q209" s="77" t="s">
        <v>711</v>
      </c>
    </row>
    <row r="210" spans="1:17" s="19" customFormat="1" ht="192.75" customHeight="1" x14ac:dyDescent="0.3">
      <c r="A210" s="77" t="s">
        <v>760</v>
      </c>
      <c r="B210" s="77" t="s">
        <v>761</v>
      </c>
      <c r="C210" s="74" t="s">
        <v>762</v>
      </c>
      <c r="D210" s="74" t="s">
        <v>130</v>
      </c>
      <c r="E210" s="74" t="s">
        <v>763</v>
      </c>
      <c r="F210" s="74" t="s">
        <v>764</v>
      </c>
      <c r="G210" s="74" t="s">
        <v>174</v>
      </c>
      <c r="H210" s="74" t="s">
        <v>148</v>
      </c>
      <c r="I210" s="74">
        <v>120</v>
      </c>
      <c r="J210" s="74">
        <v>120</v>
      </c>
      <c r="K210" s="79"/>
      <c r="L210" s="78">
        <v>19</v>
      </c>
      <c r="M210" s="50">
        <f t="shared" si="12"/>
        <v>0.15833333333333333</v>
      </c>
      <c r="N210" s="51" t="s">
        <v>151</v>
      </c>
      <c r="O210" s="5" t="s">
        <v>718</v>
      </c>
      <c r="P210" s="74" t="s">
        <v>765</v>
      </c>
      <c r="Q210" s="77" t="s">
        <v>711</v>
      </c>
    </row>
    <row r="211" spans="1:17" s="19" customFormat="1" ht="409.5" customHeight="1" x14ac:dyDescent="0.3">
      <c r="A211" s="77" t="s">
        <v>766</v>
      </c>
      <c r="B211" s="77" t="s">
        <v>767</v>
      </c>
      <c r="C211" s="74" t="s">
        <v>768</v>
      </c>
      <c r="D211" s="74" t="s">
        <v>130</v>
      </c>
      <c r="E211" s="74" t="s">
        <v>769</v>
      </c>
      <c r="F211" s="74" t="s">
        <v>770</v>
      </c>
      <c r="G211" s="74" t="s">
        <v>174</v>
      </c>
      <c r="H211" s="74" t="s">
        <v>148</v>
      </c>
      <c r="I211" s="74">
        <v>9</v>
      </c>
      <c r="J211" s="74">
        <v>22</v>
      </c>
      <c r="K211" s="79"/>
      <c r="L211" s="78">
        <v>19</v>
      </c>
      <c r="M211" s="80">
        <f t="shared" si="12"/>
        <v>0.86363636363636365</v>
      </c>
      <c r="N211" s="51" t="s">
        <v>151</v>
      </c>
      <c r="O211" s="5" t="s">
        <v>718</v>
      </c>
      <c r="P211" s="36" t="s">
        <v>771</v>
      </c>
      <c r="Q211" s="77" t="s">
        <v>711</v>
      </c>
    </row>
    <row r="212" spans="1:17" s="19" customFormat="1" ht="409.5" customHeight="1" x14ac:dyDescent="0.3">
      <c r="A212" s="77" t="s">
        <v>772</v>
      </c>
      <c r="B212" s="77" t="s">
        <v>773</v>
      </c>
      <c r="C212" s="74" t="s">
        <v>774</v>
      </c>
      <c r="D212" s="74" t="s">
        <v>130</v>
      </c>
      <c r="E212" s="74" t="s">
        <v>775</v>
      </c>
      <c r="F212" s="74" t="s">
        <v>776</v>
      </c>
      <c r="G212" s="74" t="s">
        <v>174</v>
      </c>
      <c r="H212" s="74" t="s">
        <v>148</v>
      </c>
      <c r="I212" s="74">
        <v>89</v>
      </c>
      <c r="J212" s="74">
        <v>334</v>
      </c>
      <c r="K212" s="79"/>
      <c r="L212" s="78">
        <v>249</v>
      </c>
      <c r="M212" s="80">
        <f t="shared" si="12"/>
        <v>0.74550898203592819</v>
      </c>
      <c r="N212" s="51" t="s">
        <v>151</v>
      </c>
      <c r="O212" s="5" t="s">
        <v>718</v>
      </c>
      <c r="P212" s="74" t="s">
        <v>777</v>
      </c>
      <c r="Q212" s="77" t="s">
        <v>711</v>
      </c>
    </row>
    <row r="213" spans="1:17" s="19" customFormat="1" ht="354.75" customHeight="1" x14ac:dyDescent="0.3">
      <c r="A213" s="77" t="s">
        <v>778</v>
      </c>
      <c r="B213" s="77" t="s">
        <v>779</v>
      </c>
      <c r="C213" s="74" t="s">
        <v>780</v>
      </c>
      <c r="D213" s="74" t="s">
        <v>130</v>
      </c>
      <c r="E213" s="74" t="s">
        <v>781</v>
      </c>
      <c r="F213" s="74" t="s">
        <v>782</v>
      </c>
      <c r="G213" s="74" t="s">
        <v>174</v>
      </c>
      <c r="H213" s="74" t="s">
        <v>148</v>
      </c>
      <c r="I213" s="74">
        <v>4</v>
      </c>
      <c r="J213" s="74">
        <v>13</v>
      </c>
      <c r="K213" s="79"/>
      <c r="L213" s="78">
        <v>23</v>
      </c>
      <c r="M213" s="50">
        <f t="shared" si="12"/>
        <v>1.7692307692307692</v>
      </c>
      <c r="N213" s="51" t="s">
        <v>151</v>
      </c>
      <c r="O213" s="5" t="s">
        <v>718</v>
      </c>
      <c r="P213" s="41" t="s">
        <v>783</v>
      </c>
      <c r="Q213" s="77" t="s">
        <v>711</v>
      </c>
    </row>
    <row r="214" spans="1:17" s="19" customFormat="1" ht="123" customHeight="1" x14ac:dyDescent="0.3">
      <c r="A214" s="77" t="s">
        <v>784</v>
      </c>
      <c r="B214" s="77" t="s">
        <v>785</v>
      </c>
      <c r="C214" s="74" t="s">
        <v>786</v>
      </c>
      <c r="D214" s="74" t="s">
        <v>130</v>
      </c>
      <c r="E214" s="74" t="s">
        <v>787</v>
      </c>
      <c r="F214" s="74" t="s">
        <v>788</v>
      </c>
      <c r="G214" s="74" t="s">
        <v>174</v>
      </c>
      <c r="H214" s="74" t="s">
        <v>148</v>
      </c>
      <c r="I214" s="74">
        <v>21</v>
      </c>
      <c r="J214" s="74">
        <v>21</v>
      </c>
      <c r="K214" s="79"/>
      <c r="L214" s="78">
        <v>7</v>
      </c>
      <c r="M214" s="50">
        <f t="shared" si="12"/>
        <v>0.33333333333333331</v>
      </c>
      <c r="N214" s="51" t="s">
        <v>151</v>
      </c>
      <c r="O214" s="5" t="s">
        <v>718</v>
      </c>
      <c r="P214" s="58" t="s">
        <v>789</v>
      </c>
      <c r="Q214" s="77" t="s">
        <v>711</v>
      </c>
    </row>
    <row r="215" spans="1:17" s="19" customFormat="1" ht="178.5" customHeight="1" x14ac:dyDescent="0.3">
      <c r="A215" s="77" t="s">
        <v>790</v>
      </c>
      <c r="B215" s="77" t="s">
        <v>791</v>
      </c>
      <c r="C215" s="74" t="s">
        <v>792</v>
      </c>
      <c r="D215" s="74" t="s">
        <v>130</v>
      </c>
      <c r="E215" s="74" t="s">
        <v>793</v>
      </c>
      <c r="F215" s="74" t="s">
        <v>794</v>
      </c>
      <c r="G215" s="74" t="s">
        <v>174</v>
      </c>
      <c r="H215" s="74" t="s">
        <v>148</v>
      </c>
      <c r="I215" s="74">
        <v>1000000</v>
      </c>
      <c r="J215" s="74">
        <v>1400000</v>
      </c>
      <c r="K215" s="79"/>
      <c r="L215" s="78">
        <v>0</v>
      </c>
      <c r="M215" s="50">
        <f t="shared" si="12"/>
        <v>0</v>
      </c>
      <c r="N215" s="51" t="s">
        <v>151</v>
      </c>
      <c r="O215" s="5" t="s">
        <v>718</v>
      </c>
      <c r="P215" s="74" t="s">
        <v>795</v>
      </c>
      <c r="Q215" s="77" t="s">
        <v>711</v>
      </c>
    </row>
    <row r="216" spans="1:17" s="19" customFormat="1" ht="312" customHeight="1" x14ac:dyDescent="0.3">
      <c r="A216" s="77" t="s">
        <v>796</v>
      </c>
      <c r="B216" s="77" t="s">
        <v>797</v>
      </c>
      <c r="C216" s="74" t="s">
        <v>798</v>
      </c>
      <c r="D216" s="74" t="s">
        <v>130</v>
      </c>
      <c r="E216" s="74" t="s">
        <v>799</v>
      </c>
      <c r="F216" s="74" t="s">
        <v>800</v>
      </c>
      <c r="G216" s="74" t="s">
        <v>174</v>
      </c>
      <c r="H216" s="74" t="s">
        <v>148</v>
      </c>
      <c r="I216" s="74">
        <v>0</v>
      </c>
      <c r="J216" s="74">
        <v>4</v>
      </c>
      <c r="K216" s="79"/>
      <c r="L216" s="78">
        <v>0</v>
      </c>
      <c r="M216" s="50">
        <f t="shared" si="12"/>
        <v>0</v>
      </c>
      <c r="N216" s="51" t="s">
        <v>151</v>
      </c>
      <c r="O216" s="5" t="s">
        <v>718</v>
      </c>
      <c r="P216" s="74" t="s">
        <v>801</v>
      </c>
      <c r="Q216" s="77" t="s">
        <v>711</v>
      </c>
    </row>
    <row r="217" spans="1:17" s="19" customFormat="1" ht="188.25" customHeight="1" x14ac:dyDescent="0.3">
      <c r="A217" s="77" t="s">
        <v>802</v>
      </c>
      <c r="B217" s="77" t="s">
        <v>803</v>
      </c>
      <c r="C217" s="74" t="s">
        <v>804</v>
      </c>
      <c r="D217" s="74" t="s">
        <v>130</v>
      </c>
      <c r="E217" s="74" t="s">
        <v>805</v>
      </c>
      <c r="F217" s="74" t="s">
        <v>806</v>
      </c>
      <c r="G217" s="74" t="s">
        <v>174</v>
      </c>
      <c r="H217" s="74" t="s">
        <v>148</v>
      </c>
      <c r="I217" s="74">
        <v>0</v>
      </c>
      <c r="J217" s="74">
        <v>276</v>
      </c>
      <c r="K217" s="79"/>
      <c r="L217" s="78">
        <v>119</v>
      </c>
      <c r="M217" s="50">
        <f t="shared" si="12"/>
        <v>0.4311594202898551</v>
      </c>
      <c r="N217" s="51" t="s">
        <v>151</v>
      </c>
      <c r="O217" s="5" t="s">
        <v>718</v>
      </c>
      <c r="P217" s="51" t="s">
        <v>807</v>
      </c>
      <c r="Q217" s="77" t="s">
        <v>711</v>
      </c>
    </row>
    <row r="218" spans="1:17" s="19" customFormat="1" ht="191.25" customHeight="1" x14ac:dyDescent="0.3">
      <c r="A218" s="77" t="s">
        <v>808</v>
      </c>
      <c r="B218" s="77" t="s">
        <v>809</v>
      </c>
      <c r="C218" s="74" t="s">
        <v>810</v>
      </c>
      <c r="D218" s="74" t="s">
        <v>130</v>
      </c>
      <c r="E218" s="74" t="s">
        <v>811</v>
      </c>
      <c r="F218" s="74" t="s">
        <v>812</v>
      </c>
      <c r="G218" s="74" t="s">
        <v>174</v>
      </c>
      <c r="H218" s="74" t="s">
        <v>148</v>
      </c>
      <c r="I218" s="74">
        <v>0</v>
      </c>
      <c r="J218" s="74">
        <v>485</v>
      </c>
      <c r="K218" s="79"/>
      <c r="L218" s="78">
        <v>119</v>
      </c>
      <c r="M218" s="50">
        <f t="shared" si="12"/>
        <v>0.24536082474226803</v>
      </c>
      <c r="N218" s="51" t="s">
        <v>151</v>
      </c>
      <c r="O218" s="5" t="s">
        <v>718</v>
      </c>
      <c r="P218" s="51" t="s">
        <v>813</v>
      </c>
      <c r="Q218" s="77" t="s">
        <v>711</v>
      </c>
    </row>
    <row r="219" spans="1:17" s="19" customFormat="1" ht="157.5" customHeight="1" x14ac:dyDescent="0.3">
      <c r="A219" s="77" t="s">
        <v>814</v>
      </c>
      <c r="B219" s="77" t="s">
        <v>815</v>
      </c>
      <c r="C219" s="74" t="s">
        <v>816</v>
      </c>
      <c r="D219" s="74" t="s">
        <v>130</v>
      </c>
      <c r="E219" s="74" t="s">
        <v>817</v>
      </c>
      <c r="F219" s="74" t="s">
        <v>818</v>
      </c>
      <c r="G219" s="74" t="s">
        <v>174</v>
      </c>
      <c r="H219" s="74" t="s">
        <v>148</v>
      </c>
      <c r="I219" s="74">
        <v>0</v>
      </c>
      <c r="J219" s="74">
        <v>30</v>
      </c>
      <c r="K219" s="79"/>
      <c r="L219" s="78">
        <v>0</v>
      </c>
      <c r="M219" s="50">
        <f t="shared" si="12"/>
        <v>0</v>
      </c>
      <c r="N219" s="51" t="s">
        <v>151</v>
      </c>
      <c r="O219" s="5" t="s">
        <v>718</v>
      </c>
      <c r="P219" s="51" t="s">
        <v>819</v>
      </c>
      <c r="Q219" s="77" t="s">
        <v>711</v>
      </c>
    </row>
    <row r="220" spans="1:17" s="14" customFormat="1" ht="21" thickBot="1" x14ac:dyDescent="0.25">
      <c r="A220" s="136"/>
      <c r="B220" s="136"/>
      <c r="C220" s="136"/>
      <c r="D220" s="136"/>
      <c r="E220" s="136"/>
      <c r="F220" s="136"/>
      <c r="G220" s="136"/>
      <c r="H220" s="136"/>
      <c r="I220" s="136"/>
      <c r="J220" s="136"/>
      <c r="K220" s="136"/>
      <c r="L220" s="136"/>
      <c r="M220" s="136"/>
      <c r="N220" s="136"/>
      <c r="O220" s="136"/>
      <c r="P220" s="136"/>
      <c r="Q220" s="136"/>
    </row>
    <row r="221" spans="1:17" s="14" customFormat="1" ht="21" thickBot="1" x14ac:dyDescent="0.25">
      <c r="A221" s="148" t="s">
        <v>0</v>
      </c>
      <c r="B221" s="149"/>
      <c r="C221" s="149"/>
      <c r="D221" s="153"/>
      <c r="E221" s="145" t="s">
        <v>54</v>
      </c>
      <c r="F221" s="145"/>
      <c r="G221" s="145"/>
      <c r="H221" s="145"/>
      <c r="I221" s="145"/>
      <c r="J221" s="145"/>
      <c r="K221" s="145"/>
      <c r="L221" s="145"/>
      <c r="M221" s="148" t="s">
        <v>1</v>
      </c>
      <c r="N221" s="149"/>
      <c r="O221" s="150"/>
      <c r="P221" s="151">
        <v>1700</v>
      </c>
      <c r="Q221" s="152"/>
    </row>
    <row r="222" spans="1:17" s="14" customFormat="1" ht="21" thickBot="1" x14ac:dyDescent="0.25">
      <c r="A222" s="148" t="s">
        <v>112</v>
      </c>
      <c r="B222" s="149"/>
      <c r="C222" s="149"/>
      <c r="D222" s="153"/>
      <c r="E222" s="145" t="s">
        <v>820</v>
      </c>
      <c r="F222" s="145"/>
      <c r="G222" s="145"/>
      <c r="H222" s="145"/>
      <c r="I222" s="145"/>
      <c r="J222" s="145"/>
      <c r="K222" s="145"/>
      <c r="L222" s="145"/>
      <c r="M222" s="148" t="s">
        <v>201</v>
      </c>
      <c r="N222" s="149"/>
      <c r="O222" s="150"/>
      <c r="P222" s="151" t="s">
        <v>169</v>
      </c>
      <c r="Q222" s="152"/>
    </row>
    <row r="223" spans="1:17" s="14" customFormat="1" x14ac:dyDescent="0.2">
      <c r="A223" s="135"/>
      <c r="B223" s="135"/>
      <c r="C223" s="135"/>
      <c r="D223" s="135"/>
      <c r="E223" s="135"/>
      <c r="F223" s="135"/>
      <c r="G223" s="135"/>
      <c r="H223" s="135"/>
      <c r="I223" s="135"/>
      <c r="J223" s="135"/>
      <c r="K223" s="135"/>
      <c r="L223" s="135"/>
      <c r="M223" s="135"/>
      <c r="N223" s="135"/>
      <c r="O223" s="135"/>
      <c r="P223" s="135"/>
      <c r="Q223" s="135"/>
    </row>
    <row r="224" spans="1:17" s="14" customFormat="1" x14ac:dyDescent="0.2">
      <c r="A224" s="135"/>
      <c r="B224" s="135"/>
      <c r="C224" s="135"/>
      <c r="D224" s="135"/>
      <c r="E224" s="135"/>
      <c r="F224" s="135"/>
      <c r="G224" s="135"/>
      <c r="H224" s="135"/>
      <c r="I224" s="135"/>
      <c r="J224" s="135"/>
      <c r="K224" s="157" t="s">
        <v>3</v>
      </c>
      <c r="L224" s="158"/>
      <c r="M224" s="10" t="s">
        <v>106</v>
      </c>
      <c r="N224" s="11" t="s">
        <v>107</v>
      </c>
      <c r="O224" s="12" t="s">
        <v>108</v>
      </c>
      <c r="P224" s="13" t="s">
        <v>4</v>
      </c>
      <c r="Q224" s="135"/>
    </row>
    <row r="225" spans="1:17" s="14" customFormat="1" x14ac:dyDescent="0.2">
      <c r="A225" s="135"/>
      <c r="B225" s="135"/>
      <c r="C225" s="135"/>
      <c r="D225" s="135"/>
      <c r="E225" s="135"/>
      <c r="F225" s="135"/>
      <c r="G225" s="135"/>
      <c r="H225" s="135"/>
      <c r="I225" s="135"/>
      <c r="J225" s="135"/>
      <c r="K225" s="135"/>
      <c r="L225" s="135"/>
      <c r="M225" s="43" t="s">
        <v>5</v>
      </c>
      <c r="N225" s="44" t="s">
        <v>19</v>
      </c>
      <c r="O225" s="45" t="s">
        <v>20</v>
      </c>
      <c r="P225" s="46" t="s">
        <v>6</v>
      </c>
      <c r="Q225" s="135"/>
    </row>
    <row r="226" spans="1:17" s="14" customFormat="1" x14ac:dyDescent="0.2">
      <c r="A226" s="135"/>
      <c r="B226" s="135"/>
      <c r="C226" s="135"/>
      <c r="D226" s="135"/>
      <c r="E226" s="135"/>
      <c r="F226" s="135"/>
      <c r="G226" s="135"/>
      <c r="H226" s="135"/>
      <c r="I226" s="135"/>
      <c r="J226" s="135"/>
      <c r="K226" s="135"/>
      <c r="L226" s="135"/>
      <c r="M226" s="135"/>
      <c r="N226" s="135"/>
      <c r="O226" s="135"/>
      <c r="P226" s="135"/>
      <c r="Q226" s="135"/>
    </row>
    <row r="227" spans="1:17" s="16" customFormat="1" ht="102.75" customHeight="1" x14ac:dyDescent="0.2">
      <c r="A227" s="48" t="s">
        <v>105</v>
      </c>
      <c r="B227" s="48" t="s">
        <v>114</v>
      </c>
      <c r="C227" s="48" t="s">
        <v>115</v>
      </c>
      <c r="D227" s="48" t="s">
        <v>12</v>
      </c>
      <c r="E227" s="48" t="s">
        <v>10</v>
      </c>
      <c r="F227" s="48" t="s">
        <v>11</v>
      </c>
      <c r="G227" s="48" t="s">
        <v>116</v>
      </c>
      <c r="H227" s="48" t="s">
        <v>7</v>
      </c>
      <c r="I227" s="48" t="s">
        <v>9</v>
      </c>
      <c r="J227" s="48" t="s">
        <v>13</v>
      </c>
      <c r="K227" s="48" t="s">
        <v>14</v>
      </c>
      <c r="L227" s="48" t="s">
        <v>18</v>
      </c>
      <c r="M227" s="48" t="s">
        <v>17</v>
      </c>
      <c r="N227" s="48" t="s">
        <v>15</v>
      </c>
      <c r="O227" s="48" t="s">
        <v>8</v>
      </c>
      <c r="P227" s="48" t="s">
        <v>16</v>
      </c>
      <c r="Q227" s="48" t="s">
        <v>113</v>
      </c>
    </row>
    <row r="228" spans="1:17" s="20" customFormat="1" ht="168.75" customHeight="1" x14ac:dyDescent="0.3">
      <c r="A228" s="41" t="s">
        <v>110</v>
      </c>
      <c r="B228" s="34" t="s">
        <v>821</v>
      </c>
      <c r="C228" s="35" t="s">
        <v>822</v>
      </c>
      <c r="D228" s="34" t="s">
        <v>823</v>
      </c>
      <c r="E228" s="34" t="s">
        <v>824</v>
      </c>
      <c r="F228" s="34" t="s">
        <v>825</v>
      </c>
      <c r="G228" s="34" t="s">
        <v>826</v>
      </c>
      <c r="H228" s="34" t="s">
        <v>148</v>
      </c>
      <c r="I228" s="34">
        <v>0</v>
      </c>
      <c r="J228" s="34">
        <v>2.5</v>
      </c>
      <c r="K228" s="83"/>
      <c r="L228" s="81">
        <f>11*2.5/123</f>
        <v>0.22357723577235772</v>
      </c>
      <c r="M228" s="40">
        <f t="shared" ref="M228:M238" si="13">+L228/J228</f>
        <v>8.943089430894309E-2</v>
      </c>
      <c r="N228" s="41" t="s">
        <v>153</v>
      </c>
      <c r="O228" s="82" t="s">
        <v>827</v>
      </c>
      <c r="P228" s="41"/>
      <c r="Q228" s="41" t="s">
        <v>828</v>
      </c>
    </row>
    <row r="229" spans="1:17" s="20" customFormat="1" ht="148.5" customHeight="1" x14ac:dyDescent="0.3">
      <c r="A229" s="41" t="s">
        <v>120</v>
      </c>
      <c r="B229" s="41" t="s">
        <v>829</v>
      </c>
      <c r="C229" s="41" t="s">
        <v>830</v>
      </c>
      <c r="D229" s="41" t="s">
        <v>823</v>
      </c>
      <c r="E229" s="41" t="s">
        <v>831</v>
      </c>
      <c r="F229" s="34" t="s">
        <v>832</v>
      </c>
      <c r="G229" s="83" t="s">
        <v>174</v>
      </c>
      <c r="H229" s="41" t="s">
        <v>148</v>
      </c>
      <c r="I229" s="34">
        <v>50</v>
      </c>
      <c r="J229" s="41">
        <v>50</v>
      </c>
      <c r="K229" s="83"/>
      <c r="L229" s="49">
        <v>40</v>
      </c>
      <c r="M229" s="40">
        <f t="shared" si="13"/>
        <v>0.8</v>
      </c>
      <c r="N229" s="41" t="s">
        <v>153</v>
      </c>
      <c r="O229" s="82" t="s">
        <v>827</v>
      </c>
      <c r="P229" s="41"/>
      <c r="Q229" s="41" t="s">
        <v>828</v>
      </c>
    </row>
    <row r="230" spans="1:17" s="20" customFormat="1" ht="122.25" customHeight="1" x14ac:dyDescent="0.3">
      <c r="A230" s="41" t="s">
        <v>109</v>
      </c>
      <c r="B230" s="41" t="s">
        <v>833</v>
      </c>
      <c r="C230" s="41" t="s">
        <v>834</v>
      </c>
      <c r="D230" s="41" t="s">
        <v>823</v>
      </c>
      <c r="E230" s="41" t="s">
        <v>835</v>
      </c>
      <c r="F230" s="41" t="s">
        <v>836</v>
      </c>
      <c r="G230" s="41" t="s">
        <v>826</v>
      </c>
      <c r="H230" s="41" t="s">
        <v>148</v>
      </c>
      <c r="I230" s="34">
        <v>0</v>
      </c>
      <c r="J230" s="41">
        <v>40</v>
      </c>
      <c r="K230" s="83"/>
      <c r="L230" s="49">
        <v>40</v>
      </c>
      <c r="M230" s="40">
        <f t="shared" si="13"/>
        <v>1</v>
      </c>
      <c r="N230" s="41" t="s">
        <v>153</v>
      </c>
      <c r="O230" s="82" t="s">
        <v>827</v>
      </c>
      <c r="P230" s="41"/>
      <c r="Q230" s="41" t="s">
        <v>828</v>
      </c>
    </row>
    <row r="231" spans="1:17" s="20" customFormat="1" ht="126.75" customHeight="1" x14ac:dyDescent="0.3">
      <c r="A231" s="41" t="s">
        <v>121</v>
      </c>
      <c r="B231" s="41" t="s">
        <v>837</v>
      </c>
      <c r="C231" s="41" t="s">
        <v>838</v>
      </c>
      <c r="D231" s="41" t="s">
        <v>823</v>
      </c>
      <c r="E231" s="41" t="s">
        <v>839</v>
      </c>
      <c r="F231" s="41" t="s">
        <v>840</v>
      </c>
      <c r="G231" s="41" t="s">
        <v>826</v>
      </c>
      <c r="H231" s="41" t="s">
        <v>148</v>
      </c>
      <c r="I231" s="34">
        <v>0</v>
      </c>
      <c r="J231" s="72">
        <v>66.66</v>
      </c>
      <c r="K231" s="83"/>
      <c r="L231" s="49">
        <v>35.99</v>
      </c>
      <c r="M231" s="40">
        <f t="shared" si="13"/>
        <v>0.53990399039903991</v>
      </c>
      <c r="N231" s="41" t="s">
        <v>153</v>
      </c>
      <c r="O231" s="82" t="s">
        <v>827</v>
      </c>
      <c r="P231" s="41"/>
      <c r="Q231" s="41" t="s">
        <v>828</v>
      </c>
    </row>
    <row r="232" spans="1:17" s="20" customFormat="1" ht="124.5" customHeight="1" x14ac:dyDescent="0.3">
      <c r="A232" s="41" t="s">
        <v>122</v>
      </c>
      <c r="B232" s="41" t="s">
        <v>841</v>
      </c>
      <c r="C232" s="41" t="s">
        <v>842</v>
      </c>
      <c r="D232" s="41" t="s">
        <v>823</v>
      </c>
      <c r="E232" s="41" t="s">
        <v>843</v>
      </c>
      <c r="F232" s="41" t="s">
        <v>844</v>
      </c>
      <c r="G232" s="41" t="s">
        <v>236</v>
      </c>
      <c r="H232" s="41" t="s">
        <v>148</v>
      </c>
      <c r="I232" s="34">
        <v>1</v>
      </c>
      <c r="J232" s="41">
        <v>1</v>
      </c>
      <c r="K232" s="83"/>
      <c r="L232" s="49">
        <v>0</v>
      </c>
      <c r="M232" s="40">
        <f t="shared" si="13"/>
        <v>0</v>
      </c>
      <c r="N232" s="41" t="s">
        <v>153</v>
      </c>
      <c r="O232" s="82" t="s">
        <v>827</v>
      </c>
      <c r="P232" s="41" t="s">
        <v>845</v>
      </c>
      <c r="Q232" s="41" t="s">
        <v>828</v>
      </c>
    </row>
    <row r="233" spans="1:17" s="20" customFormat="1" ht="118.5" customHeight="1" x14ac:dyDescent="0.3">
      <c r="A233" s="41" t="s">
        <v>128</v>
      </c>
      <c r="B233" s="41" t="s">
        <v>846</v>
      </c>
      <c r="C233" s="41" t="s">
        <v>847</v>
      </c>
      <c r="D233" s="41" t="s">
        <v>823</v>
      </c>
      <c r="E233" s="41" t="s">
        <v>848</v>
      </c>
      <c r="F233" s="41" t="s">
        <v>849</v>
      </c>
      <c r="G233" s="41" t="s">
        <v>826</v>
      </c>
      <c r="H233" s="41" t="s">
        <v>148</v>
      </c>
      <c r="I233" s="34">
        <v>0</v>
      </c>
      <c r="J233" s="41">
        <v>234</v>
      </c>
      <c r="K233" s="83"/>
      <c r="L233" s="49">
        <f>1200*234/2004</f>
        <v>140.11976047904193</v>
      </c>
      <c r="M233" s="40">
        <f t="shared" si="13"/>
        <v>0.5988023952095809</v>
      </c>
      <c r="N233" s="41" t="s">
        <v>153</v>
      </c>
      <c r="O233" s="82" t="s">
        <v>827</v>
      </c>
      <c r="P233" s="41"/>
      <c r="Q233" s="41" t="s">
        <v>828</v>
      </c>
    </row>
    <row r="234" spans="1:17" s="20" customFormat="1" ht="118.5" customHeight="1" x14ac:dyDescent="0.3">
      <c r="A234" s="41" t="s">
        <v>406</v>
      </c>
      <c r="B234" s="41" t="s">
        <v>850</v>
      </c>
      <c r="C234" s="41" t="s">
        <v>851</v>
      </c>
      <c r="D234" s="41" t="s">
        <v>823</v>
      </c>
      <c r="E234" s="41" t="s">
        <v>852</v>
      </c>
      <c r="F234" s="41" t="s">
        <v>853</v>
      </c>
      <c r="G234" s="41" t="s">
        <v>174</v>
      </c>
      <c r="H234" s="41" t="s">
        <v>148</v>
      </c>
      <c r="I234" s="34">
        <v>0</v>
      </c>
      <c r="J234" s="41">
        <v>2</v>
      </c>
      <c r="K234" s="83"/>
      <c r="L234" s="49">
        <v>1</v>
      </c>
      <c r="M234" s="40">
        <f t="shared" si="13"/>
        <v>0.5</v>
      </c>
      <c r="N234" s="41" t="s">
        <v>153</v>
      </c>
      <c r="O234" s="82" t="s">
        <v>827</v>
      </c>
      <c r="P234" s="41"/>
      <c r="Q234" s="41" t="s">
        <v>828</v>
      </c>
    </row>
    <row r="235" spans="1:17" s="20" customFormat="1" ht="161.25" customHeight="1" x14ac:dyDescent="0.3">
      <c r="A235" s="41" t="s">
        <v>412</v>
      </c>
      <c r="B235" s="41" t="s">
        <v>854</v>
      </c>
      <c r="C235" s="41" t="s">
        <v>855</v>
      </c>
      <c r="D235" s="41" t="s">
        <v>823</v>
      </c>
      <c r="E235" s="41" t="s">
        <v>856</v>
      </c>
      <c r="F235" s="41" t="s">
        <v>857</v>
      </c>
      <c r="G235" s="41" t="s">
        <v>213</v>
      </c>
      <c r="H235" s="41" t="s">
        <v>148</v>
      </c>
      <c r="I235" s="34">
        <v>17.64</v>
      </c>
      <c r="J235" s="41">
        <v>2.5</v>
      </c>
      <c r="K235" s="83"/>
      <c r="L235" s="67">
        <v>2.1</v>
      </c>
      <c r="M235" s="40">
        <f t="shared" si="13"/>
        <v>0.84000000000000008</v>
      </c>
      <c r="N235" s="41" t="s">
        <v>153</v>
      </c>
      <c r="O235" s="82" t="s">
        <v>827</v>
      </c>
      <c r="P235" s="41"/>
      <c r="Q235" s="41" t="s">
        <v>828</v>
      </c>
    </row>
    <row r="236" spans="1:17" s="20" customFormat="1" ht="127.5" customHeight="1" x14ac:dyDescent="0.3">
      <c r="A236" s="41" t="s">
        <v>417</v>
      </c>
      <c r="B236" s="41" t="s">
        <v>858</v>
      </c>
      <c r="C236" s="41" t="s">
        <v>859</v>
      </c>
      <c r="D236" s="41" t="s">
        <v>823</v>
      </c>
      <c r="E236" s="41" t="s">
        <v>860</v>
      </c>
      <c r="F236" s="41" t="s">
        <v>861</v>
      </c>
      <c r="G236" s="41" t="s">
        <v>174</v>
      </c>
      <c r="H236" s="41" t="s">
        <v>148</v>
      </c>
      <c r="I236" s="34">
        <v>24</v>
      </c>
      <c r="J236" s="41">
        <v>12</v>
      </c>
      <c r="K236" s="83"/>
      <c r="L236" s="49">
        <v>0</v>
      </c>
      <c r="M236" s="40">
        <f t="shared" si="13"/>
        <v>0</v>
      </c>
      <c r="N236" s="41" t="s">
        <v>153</v>
      </c>
      <c r="O236" s="82" t="s">
        <v>827</v>
      </c>
      <c r="P236" s="41" t="s">
        <v>845</v>
      </c>
      <c r="Q236" s="41" t="s">
        <v>828</v>
      </c>
    </row>
    <row r="237" spans="1:17" s="20" customFormat="1" ht="142.5" customHeight="1" x14ac:dyDescent="0.3">
      <c r="A237" s="41" t="s">
        <v>423</v>
      </c>
      <c r="B237" s="41" t="s">
        <v>862</v>
      </c>
      <c r="C237" s="41" t="s">
        <v>863</v>
      </c>
      <c r="D237" s="41" t="s">
        <v>823</v>
      </c>
      <c r="E237" s="41" t="s">
        <v>864</v>
      </c>
      <c r="F237" s="41" t="s">
        <v>865</v>
      </c>
      <c r="G237" s="41" t="s">
        <v>174</v>
      </c>
      <c r="H237" s="41" t="s">
        <v>148</v>
      </c>
      <c r="I237" s="34">
        <v>30</v>
      </c>
      <c r="J237" s="41">
        <v>24</v>
      </c>
      <c r="K237" s="83"/>
      <c r="L237" s="49">
        <v>9</v>
      </c>
      <c r="M237" s="40">
        <f t="shared" si="13"/>
        <v>0.375</v>
      </c>
      <c r="N237" s="41" t="s">
        <v>153</v>
      </c>
      <c r="O237" s="82" t="s">
        <v>827</v>
      </c>
      <c r="P237" s="41"/>
      <c r="Q237" s="41" t="s">
        <v>828</v>
      </c>
    </row>
    <row r="238" spans="1:17" s="20" customFormat="1" ht="180.75" customHeight="1" x14ac:dyDescent="0.3">
      <c r="A238" s="41" t="s">
        <v>533</v>
      </c>
      <c r="B238" s="41" t="s">
        <v>866</v>
      </c>
      <c r="C238" s="41" t="s">
        <v>867</v>
      </c>
      <c r="D238" s="41" t="s">
        <v>823</v>
      </c>
      <c r="E238" s="41" t="s">
        <v>868</v>
      </c>
      <c r="F238" s="41" t="s">
        <v>869</v>
      </c>
      <c r="G238" s="41" t="s">
        <v>213</v>
      </c>
      <c r="H238" s="41" t="s">
        <v>148</v>
      </c>
      <c r="I238" s="34">
        <v>0</v>
      </c>
      <c r="J238" s="41">
        <v>150</v>
      </c>
      <c r="K238" s="83"/>
      <c r="L238" s="49">
        <f>800*150/1000</f>
        <v>120</v>
      </c>
      <c r="M238" s="40">
        <f t="shared" si="13"/>
        <v>0.8</v>
      </c>
      <c r="N238" s="41" t="s">
        <v>153</v>
      </c>
      <c r="O238" s="82" t="s">
        <v>827</v>
      </c>
      <c r="P238" s="41"/>
      <c r="Q238" s="41" t="s">
        <v>828</v>
      </c>
    </row>
    <row r="239" spans="1:17" s="14" customFormat="1" ht="21" thickBot="1" x14ac:dyDescent="0.25">
      <c r="A239" s="136"/>
      <c r="B239" s="136"/>
      <c r="C239" s="136"/>
      <c r="D239" s="136"/>
      <c r="E239" s="136"/>
      <c r="F239" s="136"/>
      <c r="G239" s="136"/>
      <c r="H239" s="136"/>
      <c r="I239" s="136"/>
      <c r="J239" s="136"/>
      <c r="K239" s="136"/>
      <c r="L239" s="136"/>
      <c r="M239" s="136"/>
      <c r="N239" s="136"/>
      <c r="O239" s="136"/>
      <c r="P239" s="136"/>
      <c r="Q239" s="136"/>
    </row>
    <row r="240" spans="1:17" s="14" customFormat="1" ht="21" thickBot="1" x14ac:dyDescent="0.25">
      <c r="A240" s="148" t="s">
        <v>0</v>
      </c>
      <c r="B240" s="149"/>
      <c r="C240" s="149"/>
      <c r="D240" s="153"/>
      <c r="E240" s="154" t="s">
        <v>23</v>
      </c>
      <c r="F240" s="155"/>
      <c r="G240" s="155"/>
      <c r="H240" s="155"/>
      <c r="I240" s="155"/>
      <c r="J240" s="155"/>
      <c r="K240" s="155"/>
      <c r="L240" s="156"/>
      <c r="M240" s="148" t="s">
        <v>1</v>
      </c>
      <c r="N240" s="149"/>
      <c r="O240" s="150"/>
      <c r="P240" s="151">
        <v>200</v>
      </c>
      <c r="Q240" s="152"/>
    </row>
    <row r="241" spans="1:17" s="14" customFormat="1" ht="27.75" customHeight="1" thickBot="1" x14ac:dyDescent="0.25">
      <c r="A241" s="148" t="s">
        <v>112</v>
      </c>
      <c r="B241" s="149"/>
      <c r="C241" s="149"/>
      <c r="D241" s="153"/>
      <c r="E241" s="145" t="s">
        <v>870</v>
      </c>
      <c r="F241" s="145"/>
      <c r="G241" s="145"/>
      <c r="H241" s="145"/>
      <c r="I241" s="145"/>
      <c r="J241" s="145"/>
      <c r="K241" s="145"/>
      <c r="L241" s="145"/>
      <c r="M241" s="148" t="s">
        <v>201</v>
      </c>
      <c r="N241" s="149"/>
      <c r="O241" s="150"/>
      <c r="P241" s="151" t="s">
        <v>169</v>
      </c>
      <c r="Q241" s="152"/>
    </row>
    <row r="242" spans="1:17" s="14" customFormat="1" x14ac:dyDescent="0.2">
      <c r="A242" s="135"/>
      <c r="B242" s="135"/>
      <c r="C242" s="135"/>
      <c r="D242" s="135"/>
      <c r="E242" s="135"/>
      <c r="F242" s="135"/>
      <c r="G242" s="135"/>
      <c r="H242" s="135"/>
      <c r="I242" s="135"/>
      <c r="J242" s="135"/>
      <c r="K242" s="135"/>
      <c r="L242" s="135"/>
      <c r="M242" s="135"/>
      <c r="N242" s="135"/>
      <c r="O242" s="135"/>
      <c r="P242" s="135"/>
      <c r="Q242" s="135"/>
    </row>
    <row r="243" spans="1:17" s="14" customFormat="1" ht="30" customHeight="1" x14ac:dyDescent="0.2">
      <c r="A243" s="135"/>
      <c r="B243" s="135"/>
      <c r="C243" s="135"/>
      <c r="D243" s="135"/>
      <c r="E243" s="135"/>
      <c r="F243" s="135"/>
      <c r="G243" s="135"/>
      <c r="H243" s="135"/>
      <c r="I243" s="135"/>
      <c r="J243" s="135"/>
      <c r="K243" s="157" t="s">
        <v>3</v>
      </c>
      <c r="L243" s="158"/>
      <c r="M243" s="10" t="s">
        <v>106</v>
      </c>
      <c r="N243" s="11" t="s">
        <v>107</v>
      </c>
      <c r="O243" s="12" t="s">
        <v>108</v>
      </c>
      <c r="P243" s="13" t="s">
        <v>4</v>
      </c>
      <c r="Q243" s="135"/>
    </row>
    <row r="244" spans="1:17" s="14" customFormat="1" x14ac:dyDescent="0.2">
      <c r="A244" s="135"/>
      <c r="B244" s="135"/>
      <c r="C244" s="135"/>
      <c r="D244" s="135"/>
      <c r="E244" s="135"/>
      <c r="F244" s="135"/>
      <c r="G244" s="135"/>
      <c r="H244" s="135"/>
      <c r="I244" s="135"/>
      <c r="J244" s="135"/>
      <c r="K244" s="135"/>
      <c r="L244" s="135"/>
      <c r="M244" s="43" t="s">
        <v>5</v>
      </c>
      <c r="N244" s="44" t="s">
        <v>19</v>
      </c>
      <c r="O244" s="45" t="s">
        <v>20</v>
      </c>
      <c r="P244" s="46" t="s">
        <v>6</v>
      </c>
      <c r="Q244" s="135"/>
    </row>
    <row r="245" spans="1:17" s="14" customFormat="1" x14ac:dyDescent="0.2">
      <c r="A245" s="135"/>
      <c r="B245" s="135"/>
      <c r="C245" s="135"/>
      <c r="D245" s="135"/>
      <c r="E245" s="135"/>
      <c r="F245" s="135"/>
      <c r="G245" s="135"/>
      <c r="H245" s="135"/>
      <c r="I245" s="135"/>
      <c r="J245" s="135"/>
      <c r="K245" s="135"/>
      <c r="L245" s="135"/>
      <c r="M245" s="135"/>
      <c r="N245" s="135"/>
      <c r="O245" s="135"/>
      <c r="P245" s="135"/>
      <c r="Q245" s="135"/>
    </row>
    <row r="246" spans="1:17" s="16" customFormat="1" ht="102.75" customHeight="1" x14ac:dyDescent="0.2">
      <c r="A246" s="48" t="s">
        <v>105</v>
      </c>
      <c r="B246" s="48" t="s">
        <v>114</v>
      </c>
      <c r="C246" s="48" t="s">
        <v>115</v>
      </c>
      <c r="D246" s="48" t="s">
        <v>12</v>
      </c>
      <c r="E246" s="48" t="s">
        <v>10</v>
      </c>
      <c r="F246" s="48" t="s">
        <v>11</v>
      </c>
      <c r="G246" s="48" t="s">
        <v>116</v>
      </c>
      <c r="H246" s="48" t="s">
        <v>7</v>
      </c>
      <c r="I246" s="48" t="s">
        <v>9</v>
      </c>
      <c r="J246" s="48" t="s">
        <v>13</v>
      </c>
      <c r="K246" s="48" t="s">
        <v>14</v>
      </c>
      <c r="L246" s="48" t="s">
        <v>18</v>
      </c>
      <c r="M246" s="48" t="s">
        <v>17</v>
      </c>
      <c r="N246" s="48" t="s">
        <v>15</v>
      </c>
      <c r="O246" s="48" t="s">
        <v>8</v>
      </c>
      <c r="P246" s="48" t="s">
        <v>16</v>
      </c>
      <c r="Q246" s="48" t="s">
        <v>113</v>
      </c>
    </row>
    <row r="247" spans="1:17" s="23" customFormat="1" ht="131.25" customHeight="1" x14ac:dyDescent="0.3">
      <c r="A247" s="77" t="s">
        <v>110</v>
      </c>
      <c r="B247" s="77" t="s">
        <v>871</v>
      </c>
      <c r="C247" s="77" t="s">
        <v>872</v>
      </c>
      <c r="D247" s="77" t="s">
        <v>130</v>
      </c>
      <c r="E247" s="77" t="s">
        <v>873</v>
      </c>
      <c r="F247" s="77" t="s">
        <v>874</v>
      </c>
      <c r="G247" s="77" t="s">
        <v>174</v>
      </c>
      <c r="H247" s="77" t="s">
        <v>148</v>
      </c>
      <c r="I247" s="5">
        <v>2400</v>
      </c>
      <c r="J247" s="5">
        <v>2400</v>
      </c>
      <c r="K247" s="75"/>
      <c r="L247" s="84">
        <v>1661</v>
      </c>
      <c r="M247" s="85">
        <f>+L247/J247</f>
        <v>0.69208333333333338</v>
      </c>
      <c r="N247" s="77" t="s">
        <v>151</v>
      </c>
      <c r="O247" s="77" t="s">
        <v>875</v>
      </c>
      <c r="P247" s="77"/>
      <c r="Q247" s="77" t="s">
        <v>876</v>
      </c>
    </row>
    <row r="248" spans="1:17" s="23" customFormat="1" ht="163.5" customHeight="1" x14ac:dyDescent="0.3">
      <c r="A248" s="77" t="s">
        <v>120</v>
      </c>
      <c r="B248" s="77" t="s">
        <v>877</v>
      </c>
      <c r="C248" s="74" t="s">
        <v>878</v>
      </c>
      <c r="D248" s="74" t="s">
        <v>130</v>
      </c>
      <c r="E248" s="74" t="s">
        <v>879</v>
      </c>
      <c r="F248" s="74" t="s">
        <v>880</v>
      </c>
      <c r="G248" s="74" t="s">
        <v>174</v>
      </c>
      <c r="H248" s="74" t="s">
        <v>148</v>
      </c>
      <c r="I248" s="51">
        <v>1200</v>
      </c>
      <c r="J248" s="51">
        <v>1200</v>
      </c>
      <c r="K248" s="79"/>
      <c r="L248" s="84">
        <v>512</v>
      </c>
      <c r="M248" s="85">
        <f t="shared" ref="M248:M251" si="14">+L248/J248</f>
        <v>0.42666666666666669</v>
      </c>
      <c r="N248" s="74" t="s">
        <v>151</v>
      </c>
      <c r="O248" s="77" t="s">
        <v>881</v>
      </c>
      <c r="P248" s="74"/>
      <c r="Q248" s="74" t="s">
        <v>876</v>
      </c>
    </row>
    <row r="249" spans="1:17" s="23" customFormat="1" ht="138.75" customHeight="1" x14ac:dyDescent="0.3">
      <c r="A249" s="77" t="s">
        <v>109</v>
      </c>
      <c r="B249" s="77" t="s">
        <v>882</v>
      </c>
      <c r="C249" s="74" t="s">
        <v>883</v>
      </c>
      <c r="D249" s="74" t="s">
        <v>130</v>
      </c>
      <c r="E249" s="74" t="s">
        <v>884</v>
      </c>
      <c r="F249" s="74" t="s">
        <v>885</v>
      </c>
      <c r="G249" s="74" t="s">
        <v>174</v>
      </c>
      <c r="H249" s="74" t="s">
        <v>148</v>
      </c>
      <c r="I249" s="51">
        <v>624</v>
      </c>
      <c r="J249" s="51">
        <v>624</v>
      </c>
      <c r="K249" s="79"/>
      <c r="L249" s="84">
        <v>451</v>
      </c>
      <c r="M249" s="85">
        <f t="shared" si="14"/>
        <v>0.72275641025641024</v>
      </c>
      <c r="N249" s="74" t="s">
        <v>151</v>
      </c>
      <c r="O249" s="77" t="s">
        <v>886</v>
      </c>
      <c r="P249" s="74"/>
      <c r="Q249" s="74" t="s">
        <v>876</v>
      </c>
    </row>
    <row r="250" spans="1:17" s="23" customFormat="1" ht="219.75" customHeight="1" x14ac:dyDescent="0.3">
      <c r="A250" s="77" t="s">
        <v>121</v>
      </c>
      <c r="B250" s="77" t="s">
        <v>887</v>
      </c>
      <c r="C250" s="74" t="s">
        <v>878</v>
      </c>
      <c r="D250" s="74" t="s">
        <v>130</v>
      </c>
      <c r="E250" s="74" t="s">
        <v>888</v>
      </c>
      <c r="F250" s="74" t="s">
        <v>889</v>
      </c>
      <c r="G250" s="74" t="s">
        <v>174</v>
      </c>
      <c r="H250" s="74" t="s">
        <v>148</v>
      </c>
      <c r="I250" s="51">
        <v>24</v>
      </c>
      <c r="J250" s="51">
        <v>24</v>
      </c>
      <c r="K250" s="79"/>
      <c r="L250" s="84">
        <v>12</v>
      </c>
      <c r="M250" s="85">
        <f t="shared" si="14"/>
        <v>0.5</v>
      </c>
      <c r="N250" s="74" t="s">
        <v>151</v>
      </c>
      <c r="O250" s="77" t="s">
        <v>881</v>
      </c>
      <c r="P250" s="74"/>
      <c r="Q250" s="74" t="s">
        <v>876</v>
      </c>
    </row>
    <row r="251" spans="1:17" s="19" customFormat="1" ht="176.25" customHeight="1" x14ac:dyDescent="0.3">
      <c r="A251" s="5" t="s">
        <v>122</v>
      </c>
      <c r="B251" s="5" t="s">
        <v>890</v>
      </c>
      <c r="C251" s="51" t="s">
        <v>891</v>
      </c>
      <c r="D251" s="51" t="s">
        <v>130</v>
      </c>
      <c r="E251" s="51" t="s">
        <v>892</v>
      </c>
      <c r="F251" s="51" t="s">
        <v>893</v>
      </c>
      <c r="G251" s="51" t="s">
        <v>174</v>
      </c>
      <c r="H251" s="51" t="s">
        <v>148</v>
      </c>
      <c r="I251" s="51">
        <v>24</v>
      </c>
      <c r="J251" s="51">
        <v>24</v>
      </c>
      <c r="K251" s="9"/>
      <c r="L251" s="84">
        <v>18</v>
      </c>
      <c r="M251" s="50">
        <f t="shared" si="14"/>
        <v>0.75</v>
      </c>
      <c r="N251" s="51" t="s">
        <v>151</v>
      </c>
      <c r="O251" s="5" t="s">
        <v>881</v>
      </c>
      <c r="P251" s="74"/>
      <c r="Q251" s="51" t="s">
        <v>876</v>
      </c>
    </row>
    <row r="252" spans="1:17" s="14" customFormat="1" ht="21" thickBot="1" x14ac:dyDescent="0.25">
      <c r="A252" s="136"/>
      <c r="B252" s="136"/>
      <c r="C252" s="136"/>
      <c r="D252" s="136"/>
      <c r="E252" s="136"/>
      <c r="F252" s="136"/>
      <c r="G252" s="136"/>
      <c r="H252" s="136"/>
      <c r="I252" s="136"/>
      <c r="J252" s="136"/>
      <c r="K252" s="136"/>
      <c r="L252" s="136"/>
      <c r="M252" s="136"/>
      <c r="N252" s="136"/>
      <c r="O252" s="136"/>
      <c r="P252" s="136"/>
      <c r="Q252" s="136"/>
    </row>
    <row r="253" spans="1:17" s="14" customFormat="1" ht="21" thickBot="1" x14ac:dyDescent="0.25">
      <c r="A253" s="148" t="s">
        <v>0</v>
      </c>
      <c r="B253" s="149"/>
      <c r="C253" s="149"/>
      <c r="D253" s="153"/>
      <c r="E253" s="154" t="s">
        <v>894</v>
      </c>
      <c r="F253" s="155"/>
      <c r="G253" s="155"/>
      <c r="H253" s="155"/>
      <c r="I253" s="155"/>
      <c r="J253" s="155"/>
      <c r="K253" s="155"/>
      <c r="L253" s="156"/>
      <c r="M253" s="148" t="s">
        <v>1</v>
      </c>
      <c r="N253" s="149"/>
      <c r="O253" s="150"/>
      <c r="P253" s="151">
        <v>400</v>
      </c>
      <c r="Q253" s="152"/>
    </row>
    <row r="254" spans="1:17" s="14" customFormat="1" ht="27.75" customHeight="1" thickBot="1" x14ac:dyDescent="0.25">
      <c r="A254" s="148" t="s">
        <v>112</v>
      </c>
      <c r="B254" s="149"/>
      <c r="C254" s="149"/>
      <c r="D254" s="153"/>
      <c r="E254" s="145" t="s">
        <v>895</v>
      </c>
      <c r="F254" s="145"/>
      <c r="G254" s="145"/>
      <c r="H254" s="145"/>
      <c r="I254" s="145"/>
      <c r="J254" s="145"/>
      <c r="K254" s="145"/>
      <c r="L254" s="145"/>
      <c r="M254" s="148" t="s">
        <v>201</v>
      </c>
      <c r="N254" s="149"/>
      <c r="O254" s="150"/>
      <c r="P254" s="151" t="s">
        <v>169</v>
      </c>
      <c r="Q254" s="152"/>
    </row>
    <row r="255" spans="1:17" s="14" customFormat="1" x14ac:dyDescent="0.2">
      <c r="A255" s="135"/>
      <c r="B255" s="135"/>
      <c r="C255" s="135"/>
      <c r="D255" s="135"/>
      <c r="E255" s="135"/>
      <c r="F255" s="135"/>
      <c r="G255" s="135"/>
      <c r="H255" s="135"/>
      <c r="I255" s="135"/>
      <c r="J255" s="135"/>
      <c r="K255" s="135"/>
      <c r="L255" s="135"/>
      <c r="M255" s="135"/>
      <c r="N255" s="135"/>
      <c r="O255" s="135"/>
      <c r="P255" s="135"/>
      <c r="Q255" s="135"/>
    </row>
    <row r="256" spans="1:17" s="14" customFormat="1" ht="30" customHeight="1" x14ac:dyDescent="0.2">
      <c r="A256" s="135"/>
      <c r="B256" s="135"/>
      <c r="C256" s="135"/>
      <c r="D256" s="135"/>
      <c r="E256" s="135"/>
      <c r="F256" s="135"/>
      <c r="G256" s="135"/>
      <c r="H256" s="135"/>
      <c r="I256" s="135"/>
      <c r="J256" s="135"/>
      <c r="K256" s="157" t="s">
        <v>3</v>
      </c>
      <c r="L256" s="158"/>
      <c r="M256" s="10" t="s">
        <v>106</v>
      </c>
      <c r="N256" s="11" t="s">
        <v>107</v>
      </c>
      <c r="O256" s="12" t="s">
        <v>108</v>
      </c>
      <c r="P256" s="13" t="s">
        <v>4</v>
      </c>
      <c r="Q256" s="135"/>
    </row>
    <row r="257" spans="1:17" s="14" customFormat="1" x14ac:dyDescent="0.2">
      <c r="A257" s="135"/>
      <c r="B257" s="135"/>
      <c r="C257" s="135"/>
      <c r="D257" s="135"/>
      <c r="E257" s="135"/>
      <c r="F257" s="135"/>
      <c r="G257" s="135"/>
      <c r="H257" s="135"/>
      <c r="I257" s="135"/>
      <c r="J257" s="135"/>
      <c r="K257" s="135"/>
      <c r="L257" s="135"/>
      <c r="M257" s="43" t="s">
        <v>5</v>
      </c>
      <c r="N257" s="44" t="s">
        <v>19</v>
      </c>
      <c r="O257" s="45" t="s">
        <v>20</v>
      </c>
      <c r="P257" s="46" t="s">
        <v>6</v>
      </c>
      <c r="Q257" s="135"/>
    </row>
    <row r="258" spans="1:17" s="14" customFormat="1" x14ac:dyDescent="0.2">
      <c r="A258" s="135"/>
      <c r="B258" s="135"/>
      <c r="C258" s="135"/>
      <c r="D258" s="135"/>
      <c r="E258" s="135"/>
      <c r="F258" s="135"/>
      <c r="G258" s="135"/>
      <c r="H258" s="135"/>
      <c r="I258" s="135"/>
      <c r="J258" s="135"/>
      <c r="K258" s="135"/>
      <c r="L258" s="135"/>
      <c r="M258" s="135"/>
      <c r="N258" s="135"/>
      <c r="O258" s="135"/>
      <c r="P258" s="135"/>
      <c r="Q258" s="135"/>
    </row>
    <row r="259" spans="1:17" s="16" customFormat="1" ht="102.75" customHeight="1" x14ac:dyDescent="0.2">
      <c r="A259" s="48" t="s">
        <v>105</v>
      </c>
      <c r="B259" s="48" t="s">
        <v>114</v>
      </c>
      <c r="C259" s="48" t="s">
        <v>115</v>
      </c>
      <c r="D259" s="48" t="s">
        <v>12</v>
      </c>
      <c r="E259" s="48" t="s">
        <v>10</v>
      </c>
      <c r="F259" s="48" t="s">
        <v>11</v>
      </c>
      <c r="G259" s="48" t="s">
        <v>116</v>
      </c>
      <c r="H259" s="48" t="s">
        <v>7</v>
      </c>
      <c r="I259" s="48" t="s">
        <v>9</v>
      </c>
      <c r="J259" s="48" t="s">
        <v>13</v>
      </c>
      <c r="K259" s="48" t="s">
        <v>14</v>
      </c>
      <c r="L259" s="48" t="s">
        <v>18</v>
      </c>
      <c r="M259" s="48" t="s">
        <v>17</v>
      </c>
      <c r="N259" s="48" t="s">
        <v>15</v>
      </c>
      <c r="O259" s="48" t="s">
        <v>8</v>
      </c>
      <c r="P259" s="48" t="s">
        <v>16</v>
      </c>
      <c r="Q259" s="48" t="s">
        <v>113</v>
      </c>
    </row>
    <row r="260" spans="1:17" s="19" customFormat="1" ht="135" customHeight="1" x14ac:dyDescent="0.3">
      <c r="A260" s="77" t="s">
        <v>110</v>
      </c>
      <c r="B260" s="77" t="s">
        <v>896</v>
      </c>
      <c r="C260" s="77" t="s">
        <v>897</v>
      </c>
      <c r="D260" s="77" t="s">
        <v>130</v>
      </c>
      <c r="E260" s="77" t="s">
        <v>898</v>
      </c>
      <c r="F260" s="77" t="s">
        <v>899</v>
      </c>
      <c r="G260" s="77" t="s">
        <v>174</v>
      </c>
      <c r="H260" s="77" t="s">
        <v>148</v>
      </c>
      <c r="I260" s="86">
        <v>11162</v>
      </c>
      <c r="J260" s="86">
        <v>11520</v>
      </c>
      <c r="K260" s="8"/>
      <c r="L260" s="49">
        <v>7731</v>
      </c>
      <c r="M260" s="50">
        <f>+L260/J260</f>
        <v>0.67109375000000004</v>
      </c>
      <c r="N260" s="5" t="s">
        <v>151</v>
      </c>
      <c r="O260" s="5" t="s">
        <v>900</v>
      </c>
      <c r="P260" s="5"/>
      <c r="Q260" s="5" t="s">
        <v>103</v>
      </c>
    </row>
    <row r="261" spans="1:17" s="19" customFormat="1" ht="123.75" customHeight="1" x14ac:dyDescent="0.3">
      <c r="A261" s="77" t="s">
        <v>120</v>
      </c>
      <c r="B261" s="77" t="s">
        <v>901</v>
      </c>
      <c r="C261" s="74" t="s">
        <v>902</v>
      </c>
      <c r="D261" s="74" t="s">
        <v>130</v>
      </c>
      <c r="E261" s="74" t="s">
        <v>903</v>
      </c>
      <c r="F261" s="74" t="s">
        <v>904</v>
      </c>
      <c r="G261" s="74" t="s">
        <v>174</v>
      </c>
      <c r="H261" s="74" t="s">
        <v>148</v>
      </c>
      <c r="I261" s="87">
        <v>2048</v>
      </c>
      <c r="J261" s="87">
        <v>2048</v>
      </c>
      <c r="K261" s="9"/>
      <c r="L261" s="49">
        <v>600</v>
      </c>
      <c r="M261" s="50">
        <f>+L261/J261</f>
        <v>0.29296875</v>
      </c>
      <c r="N261" s="58" t="s">
        <v>151</v>
      </c>
      <c r="O261" s="5" t="s">
        <v>905</v>
      </c>
      <c r="P261" s="51"/>
      <c r="Q261" s="51" t="s">
        <v>906</v>
      </c>
    </row>
    <row r="262" spans="1:17" s="19" customFormat="1" ht="167.25" customHeight="1" x14ac:dyDescent="0.3">
      <c r="A262" s="77" t="s">
        <v>109</v>
      </c>
      <c r="B262" s="77" t="s">
        <v>907</v>
      </c>
      <c r="C262" s="74" t="s">
        <v>908</v>
      </c>
      <c r="D262" s="74" t="s">
        <v>130</v>
      </c>
      <c r="E262" s="74" t="s">
        <v>909</v>
      </c>
      <c r="F262" s="74" t="s">
        <v>910</v>
      </c>
      <c r="G262" s="74" t="s">
        <v>174</v>
      </c>
      <c r="H262" s="74" t="s">
        <v>148</v>
      </c>
      <c r="I262" s="87">
        <v>2000</v>
      </c>
      <c r="J262" s="87">
        <v>2000</v>
      </c>
      <c r="K262" s="9"/>
      <c r="L262" s="49">
        <v>422</v>
      </c>
      <c r="M262" s="50">
        <f>+L262/J262</f>
        <v>0.21099999999999999</v>
      </c>
      <c r="N262" s="51" t="s">
        <v>151</v>
      </c>
      <c r="O262" s="5" t="s">
        <v>1716</v>
      </c>
      <c r="P262" s="51"/>
      <c r="Q262" s="51" t="s">
        <v>1717</v>
      </c>
    </row>
    <row r="263" spans="1:17" s="19" customFormat="1" ht="152.25" customHeight="1" x14ac:dyDescent="0.3">
      <c r="A263" s="77" t="s">
        <v>121</v>
      </c>
      <c r="B263" s="77" t="s">
        <v>911</v>
      </c>
      <c r="C263" s="74" t="s">
        <v>912</v>
      </c>
      <c r="D263" s="74" t="s">
        <v>130</v>
      </c>
      <c r="E263" s="74" t="s">
        <v>913</v>
      </c>
      <c r="F263" s="74" t="s">
        <v>914</v>
      </c>
      <c r="G263" s="74" t="s">
        <v>174</v>
      </c>
      <c r="H263" s="74" t="s">
        <v>148</v>
      </c>
      <c r="I263" s="87">
        <v>3650</v>
      </c>
      <c r="J263" s="87">
        <v>3650</v>
      </c>
      <c r="K263" s="9"/>
      <c r="L263" s="49">
        <v>1506</v>
      </c>
      <c r="M263" s="50">
        <f>+L263/J263</f>
        <v>0.4126027397260274</v>
      </c>
      <c r="N263" s="58" t="s">
        <v>151</v>
      </c>
      <c r="O263" s="5" t="s">
        <v>905</v>
      </c>
      <c r="P263" s="51"/>
      <c r="Q263" s="51" t="s">
        <v>894</v>
      </c>
    </row>
    <row r="264" spans="1:17" s="19" customFormat="1" ht="180" customHeight="1" x14ac:dyDescent="0.3">
      <c r="A264" s="77" t="s">
        <v>122</v>
      </c>
      <c r="B264" s="77" t="s">
        <v>915</v>
      </c>
      <c r="C264" s="74" t="s">
        <v>916</v>
      </c>
      <c r="D264" s="74" t="s">
        <v>130</v>
      </c>
      <c r="E264" s="74" t="s">
        <v>917</v>
      </c>
      <c r="F264" s="74" t="s">
        <v>918</v>
      </c>
      <c r="G264" s="74" t="s">
        <v>174</v>
      </c>
      <c r="H264" s="74" t="s">
        <v>148</v>
      </c>
      <c r="I264" s="88">
        <v>6</v>
      </c>
      <c r="J264" s="74">
        <v>3</v>
      </c>
      <c r="K264" s="9"/>
      <c r="L264" s="49">
        <v>0</v>
      </c>
      <c r="M264" s="50">
        <f t="shared" ref="M264:M267" si="15">+L264/J264</f>
        <v>0</v>
      </c>
      <c r="N264" s="51" t="s">
        <v>151</v>
      </c>
      <c r="O264" s="5" t="s">
        <v>919</v>
      </c>
      <c r="P264" s="77" t="s">
        <v>920</v>
      </c>
      <c r="Q264" s="51" t="s">
        <v>921</v>
      </c>
    </row>
    <row r="265" spans="1:17" s="19" customFormat="1" ht="156" customHeight="1" x14ac:dyDescent="0.3">
      <c r="A265" s="77" t="s">
        <v>128</v>
      </c>
      <c r="B265" s="77" t="s">
        <v>922</v>
      </c>
      <c r="C265" s="74" t="s">
        <v>923</v>
      </c>
      <c r="D265" s="74" t="s">
        <v>130</v>
      </c>
      <c r="E265" s="74" t="s">
        <v>924</v>
      </c>
      <c r="F265" s="74" t="s">
        <v>925</v>
      </c>
      <c r="G265" s="74" t="s">
        <v>174</v>
      </c>
      <c r="H265" s="74" t="s">
        <v>148</v>
      </c>
      <c r="I265" s="87">
        <v>10846</v>
      </c>
      <c r="J265" s="87">
        <v>12000</v>
      </c>
      <c r="K265" s="9"/>
      <c r="L265" s="49">
        <v>5691</v>
      </c>
      <c r="M265" s="50">
        <f t="shared" si="15"/>
        <v>0.47425</v>
      </c>
      <c r="N265" s="51" t="s">
        <v>151</v>
      </c>
      <c r="O265" s="5" t="s">
        <v>919</v>
      </c>
      <c r="P265" s="74" t="s">
        <v>926</v>
      </c>
      <c r="Q265" s="51" t="s">
        <v>921</v>
      </c>
    </row>
    <row r="266" spans="1:17" s="20" customFormat="1" ht="158.25" customHeight="1" x14ac:dyDescent="0.3">
      <c r="A266" s="41" t="s">
        <v>297</v>
      </c>
      <c r="B266" s="41" t="s">
        <v>927</v>
      </c>
      <c r="C266" s="41" t="s">
        <v>928</v>
      </c>
      <c r="D266" s="41" t="s">
        <v>130</v>
      </c>
      <c r="E266" s="41" t="s">
        <v>1718</v>
      </c>
      <c r="F266" s="41" t="s">
        <v>929</v>
      </c>
      <c r="G266" s="41" t="s">
        <v>174</v>
      </c>
      <c r="H266" s="41" t="s">
        <v>148</v>
      </c>
      <c r="I266" s="64">
        <v>0</v>
      </c>
      <c r="J266" s="64">
        <v>4000</v>
      </c>
      <c r="K266" s="49"/>
      <c r="L266" s="49">
        <v>1491</v>
      </c>
      <c r="M266" s="40">
        <f t="shared" si="15"/>
        <v>0.37275000000000003</v>
      </c>
      <c r="N266" s="41" t="s">
        <v>151</v>
      </c>
      <c r="O266" s="41" t="s">
        <v>919</v>
      </c>
      <c r="P266" s="41"/>
      <c r="Q266" s="41" t="s">
        <v>921</v>
      </c>
    </row>
    <row r="267" spans="1:17" s="19" customFormat="1" ht="157.5" customHeight="1" x14ac:dyDescent="0.3">
      <c r="A267" s="77" t="s">
        <v>412</v>
      </c>
      <c r="B267" s="77" t="s">
        <v>930</v>
      </c>
      <c r="C267" s="74" t="s">
        <v>931</v>
      </c>
      <c r="D267" s="74" t="s">
        <v>130</v>
      </c>
      <c r="E267" s="74" t="s">
        <v>932</v>
      </c>
      <c r="F267" s="74" t="s">
        <v>933</v>
      </c>
      <c r="G267" s="74" t="s">
        <v>174</v>
      </c>
      <c r="H267" s="74" t="s">
        <v>148</v>
      </c>
      <c r="I267" s="74">
        <v>0</v>
      </c>
      <c r="J267" s="74">
        <v>6800</v>
      </c>
      <c r="K267" s="9"/>
      <c r="L267" s="49">
        <v>4383</v>
      </c>
      <c r="M267" s="50">
        <f t="shared" si="15"/>
        <v>0.64455882352941174</v>
      </c>
      <c r="N267" s="51" t="s">
        <v>151</v>
      </c>
      <c r="O267" s="5" t="s">
        <v>919</v>
      </c>
      <c r="P267" s="74" t="s">
        <v>934</v>
      </c>
      <c r="Q267" s="51" t="s">
        <v>921</v>
      </c>
    </row>
    <row r="268" spans="1:17" s="19" customFormat="1" ht="141" customHeight="1" x14ac:dyDescent="0.3">
      <c r="A268" s="77" t="s">
        <v>417</v>
      </c>
      <c r="B268" s="77" t="s">
        <v>935</v>
      </c>
      <c r="C268" s="74" t="s">
        <v>936</v>
      </c>
      <c r="D268" s="74" t="s">
        <v>130</v>
      </c>
      <c r="E268" s="74" t="s">
        <v>937</v>
      </c>
      <c r="F268" s="74" t="s">
        <v>938</v>
      </c>
      <c r="G268" s="74" t="s">
        <v>174</v>
      </c>
      <c r="H268" s="74" t="s">
        <v>148</v>
      </c>
      <c r="I268" s="74">
        <v>240</v>
      </c>
      <c r="J268" s="74">
        <v>240</v>
      </c>
      <c r="K268" s="9"/>
      <c r="L268" s="49">
        <v>59</v>
      </c>
      <c r="M268" s="50">
        <f>+L268/J268</f>
        <v>0.24583333333333332</v>
      </c>
      <c r="N268" s="58" t="s">
        <v>151</v>
      </c>
      <c r="O268" s="5" t="s">
        <v>905</v>
      </c>
      <c r="P268" s="51"/>
      <c r="Q268" s="51" t="s">
        <v>894</v>
      </c>
    </row>
    <row r="269" spans="1:17" s="23" customFormat="1" ht="164.25" customHeight="1" x14ac:dyDescent="0.3">
      <c r="A269" s="77" t="s">
        <v>423</v>
      </c>
      <c r="B269" s="77" t="s">
        <v>939</v>
      </c>
      <c r="C269" s="74" t="s">
        <v>940</v>
      </c>
      <c r="D269" s="74" t="s">
        <v>130</v>
      </c>
      <c r="E269" s="74" t="s">
        <v>941</v>
      </c>
      <c r="F269" s="74" t="s">
        <v>942</v>
      </c>
      <c r="G269" s="74" t="s">
        <v>174</v>
      </c>
      <c r="H269" s="74" t="s">
        <v>148</v>
      </c>
      <c r="I269" s="41">
        <v>94</v>
      </c>
      <c r="J269" s="41">
        <v>94</v>
      </c>
      <c r="K269" s="49"/>
      <c r="L269" s="49">
        <v>94</v>
      </c>
      <c r="M269" s="85">
        <f t="shared" ref="M269:M271" si="16">+L269/J269</f>
        <v>1</v>
      </c>
      <c r="N269" s="51" t="s">
        <v>151</v>
      </c>
      <c r="O269" s="36" t="s">
        <v>943</v>
      </c>
      <c r="P269" s="51" t="s">
        <v>944</v>
      </c>
      <c r="Q269" s="51" t="s">
        <v>945</v>
      </c>
    </row>
    <row r="270" spans="1:17" s="20" customFormat="1" ht="203.25" customHeight="1" x14ac:dyDescent="0.3">
      <c r="A270" s="41" t="s">
        <v>533</v>
      </c>
      <c r="B270" s="41" t="s">
        <v>946</v>
      </c>
      <c r="C270" s="41" t="s">
        <v>947</v>
      </c>
      <c r="D270" s="41" t="s">
        <v>130</v>
      </c>
      <c r="E270" s="41" t="s">
        <v>948</v>
      </c>
      <c r="F270" s="41" t="s">
        <v>949</v>
      </c>
      <c r="G270" s="41" t="s">
        <v>481</v>
      </c>
      <c r="H270" s="41" t="s">
        <v>148</v>
      </c>
      <c r="I270" s="41">
        <v>15.27</v>
      </c>
      <c r="J270" s="41">
        <v>15.27</v>
      </c>
      <c r="K270" s="49"/>
      <c r="L270" s="49">
        <v>11.1</v>
      </c>
      <c r="M270" s="40">
        <f t="shared" si="16"/>
        <v>0.7269155206286837</v>
      </c>
      <c r="N270" s="41" t="s">
        <v>151</v>
      </c>
      <c r="O270" s="34" t="s">
        <v>950</v>
      </c>
      <c r="P270" s="41"/>
      <c r="Q270" s="41" t="s">
        <v>945</v>
      </c>
    </row>
    <row r="271" spans="1:17" s="19" customFormat="1" ht="203.25" customHeight="1" x14ac:dyDescent="0.3">
      <c r="A271" s="77" t="s">
        <v>666</v>
      </c>
      <c r="B271" s="77" t="s">
        <v>951</v>
      </c>
      <c r="C271" s="74" t="s">
        <v>952</v>
      </c>
      <c r="D271" s="74" t="s">
        <v>130</v>
      </c>
      <c r="E271" s="74" t="s">
        <v>953</v>
      </c>
      <c r="F271" s="74" t="s">
        <v>954</v>
      </c>
      <c r="G271" s="74" t="s">
        <v>481</v>
      </c>
      <c r="H271" s="74" t="s">
        <v>237</v>
      </c>
      <c r="I271" s="51">
        <v>175</v>
      </c>
      <c r="J271" s="51">
        <v>175</v>
      </c>
      <c r="K271" s="9"/>
      <c r="L271" s="49">
        <v>0</v>
      </c>
      <c r="M271" s="50">
        <f t="shared" si="16"/>
        <v>0</v>
      </c>
      <c r="N271" s="51" t="s">
        <v>151</v>
      </c>
      <c r="O271" s="36" t="s">
        <v>950</v>
      </c>
      <c r="P271" s="51" t="s">
        <v>955</v>
      </c>
      <c r="Q271" s="51" t="s">
        <v>945</v>
      </c>
    </row>
    <row r="272" spans="1:17" s="19" customFormat="1" ht="303.75" x14ac:dyDescent="0.3">
      <c r="A272" s="77" t="s">
        <v>545</v>
      </c>
      <c r="B272" s="77" t="s">
        <v>956</v>
      </c>
      <c r="C272" s="74" t="s">
        <v>957</v>
      </c>
      <c r="D272" s="74" t="s">
        <v>130</v>
      </c>
      <c r="E272" s="74" t="s">
        <v>958</v>
      </c>
      <c r="F272" s="74" t="s">
        <v>959</v>
      </c>
      <c r="G272" s="74" t="s">
        <v>174</v>
      </c>
      <c r="H272" s="74" t="s">
        <v>148</v>
      </c>
      <c r="I272" s="74">
        <v>2</v>
      </c>
      <c r="J272" s="74">
        <v>5</v>
      </c>
      <c r="K272" s="9">
        <v>3</v>
      </c>
      <c r="L272" s="9">
        <v>1</v>
      </c>
      <c r="M272" s="50">
        <f>+L272/K272</f>
        <v>0.33333333333333331</v>
      </c>
      <c r="N272" s="51" t="s">
        <v>151</v>
      </c>
      <c r="O272" s="89" t="s">
        <v>960</v>
      </c>
      <c r="P272" s="51" t="s">
        <v>1719</v>
      </c>
      <c r="Q272" s="51" t="s">
        <v>101</v>
      </c>
    </row>
    <row r="273" spans="1:17" s="19" customFormat="1" ht="141.75" x14ac:dyDescent="0.3">
      <c r="A273" s="41" t="s">
        <v>552</v>
      </c>
      <c r="B273" s="5" t="s">
        <v>961</v>
      </c>
      <c r="C273" s="51" t="s">
        <v>962</v>
      </c>
      <c r="D273" s="51" t="s">
        <v>130</v>
      </c>
      <c r="E273" s="51" t="s">
        <v>963</v>
      </c>
      <c r="F273" s="51" t="s">
        <v>964</v>
      </c>
      <c r="G273" s="51" t="s">
        <v>965</v>
      </c>
      <c r="H273" s="51" t="s">
        <v>237</v>
      </c>
      <c r="I273" s="51">
        <v>1</v>
      </c>
      <c r="J273" s="51">
        <v>1</v>
      </c>
      <c r="K273" s="9"/>
      <c r="L273" s="9">
        <v>0</v>
      </c>
      <c r="M273" s="50">
        <f t="shared" ref="M273" si="17">+L273/J273</f>
        <v>0</v>
      </c>
      <c r="N273" s="51" t="s">
        <v>966</v>
      </c>
      <c r="O273" s="89" t="s">
        <v>967</v>
      </c>
      <c r="P273" s="51" t="s">
        <v>968</v>
      </c>
      <c r="Q273" s="51" t="s">
        <v>101</v>
      </c>
    </row>
    <row r="274" spans="1:17" s="14" customFormat="1" ht="21" thickBot="1" x14ac:dyDescent="0.25">
      <c r="A274" s="136"/>
      <c r="B274" s="136"/>
      <c r="C274" s="136"/>
      <c r="D274" s="136"/>
      <c r="E274" s="136"/>
      <c r="F274" s="136"/>
      <c r="G274" s="136"/>
      <c r="H274" s="136"/>
      <c r="I274" s="136"/>
      <c r="J274" s="136"/>
      <c r="K274" s="136"/>
      <c r="L274" s="136"/>
      <c r="M274" s="136"/>
      <c r="N274" s="136"/>
      <c r="O274" s="136"/>
      <c r="P274" s="136"/>
      <c r="Q274" s="136"/>
    </row>
    <row r="275" spans="1:17" s="14" customFormat="1" ht="21" thickBot="1" x14ac:dyDescent="0.25">
      <c r="A275" s="148" t="s">
        <v>0</v>
      </c>
      <c r="B275" s="149"/>
      <c r="C275" s="149"/>
      <c r="D275" s="153"/>
      <c r="E275" s="154" t="s">
        <v>31</v>
      </c>
      <c r="F275" s="155"/>
      <c r="G275" s="155"/>
      <c r="H275" s="155"/>
      <c r="I275" s="155"/>
      <c r="J275" s="155"/>
      <c r="K275" s="155"/>
      <c r="L275" s="156"/>
      <c r="M275" s="148" t="s">
        <v>1</v>
      </c>
      <c r="N275" s="149"/>
      <c r="O275" s="150"/>
      <c r="P275" s="151">
        <v>500</v>
      </c>
      <c r="Q275" s="152"/>
    </row>
    <row r="276" spans="1:17" s="14" customFormat="1" ht="27.75" customHeight="1" thickBot="1" x14ac:dyDescent="0.25">
      <c r="A276" s="148" t="s">
        <v>112</v>
      </c>
      <c r="B276" s="149"/>
      <c r="C276" s="149"/>
      <c r="D276" s="153"/>
      <c r="E276" s="154" t="s">
        <v>969</v>
      </c>
      <c r="F276" s="155"/>
      <c r="G276" s="155"/>
      <c r="H276" s="155"/>
      <c r="I276" s="155"/>
      <c r="J276" s="155"/>
      <c r="K276" s="155"/>
      <c r="L276" s="156"/>
      <c r="M276" s="148" t="s">
        <v>201</v>
      </c>
      <c r="N276" s="149"/>
      <c r="O276" s="150"/>
      <c r="P276" s="151" t="s">
        <v>970</v>
      </c>
      <c r="Q276" s="152"/>
    </row>
    <row r="277" spans="1:17" s="14" customFormat="1" x14ac:dyDescent="0.2">
      <c r="A277" s="135"/>
      <c r="B277" s="135"/>
      <c r="C277" s="135"/>
      <c r="D277" s="135"/>
      <c r="E277" s="135"/>
      <c r="F277" s="135"/>
      <c r="G277" s="135"/>
      <c r="H277" s="135"/>
      <c r="I277" s="135"/>
      <c r="J277" s="135"/>
      <c r="K277" s="135"/>
      <c r="L277" s="135"/>
      <c r="M277" s="135"/>
      <c r="N277" s="135"/>
      <c r="O277" s="135"/>
      <c r="P277" s="135"/>
      <c r="Q277" s="135"/>
    </row>
    <row r="278" spans="1:17" s="14" customFormat="1" ht="30" customHeight="1" x14ac:dyDescent="0.2">
      <c r="A278" s="135"/>
      <c r="B278" s="135"/>
      <c r="C278" s="135"/>
      <c r="D278" s="135"/>
      <c r="E278" s="135"/>
      <c r="F278" s="135"/>
      <c r="G278" s="135"/>
      <c r="H278" s="135"/>
      <c r="I278" s="135"/>
      <c r="J278" s="135"/>
      <c r="K278" s="157" t="s">
        <v>3</v>
      </c>
      <c r="L278" s="158"/>
      <c r="M278" s="10" t="s">
        <v>106</v>
      </c>
      <c r="N278" s="11" t="s">
        <v>107</v>
      </c>
      <c r="O278" s="12" t="s">
        <v>108</v>
      </c>
      <c r="P278" s="13" t="s">
        <v>4</v>
      </c>
      <c r="Q278" s="135"/>
    </row>
    <row r="279" spans="1:17" s="14" customFormat="1" x14ac:dyDescent="0.2">
      <c r="A279" s="135"/>
      <c r="B279" s="135"/>
      <c r="C279" s="135"/>
      <c r="D279" s="135"/>
      <c r="E279" s="135"/>
      <c r="F279" s="135"/>
      <c r="G279" s="135"/>
      <c r="H279" s="135"/>
      <c r="I279" s="135"/>
      <c r="J279" s="135"/>
      <c r="K279" s="135"/>
      <c r="L279" s="135"/>
      <c r="M279" s="43" t="s">
        <v>5</v>
      </c>
      <c r="N279" s="44" t="s">
        <v>19</v>
      </c>
      <c r="O279" s="45" t="s">
        <v>20</v>
      </c>
      <c r="P279" s="46" t="s">
        <v>6</v>
      </c>
      <c r="Q279" s="135"/>
    </row>
    <row r="280" spans="1:17" s="14" customFormat="1" x14ac:dyDescent="0.2">
      <c r="A280" s="135"/>
      <c r="B280" s="135"/>
      <c r="C280" s="135"/>
      <c r="D280" s="135"/>
      <c r="E280" s="135"/>
      <c r="F280" s="135"/>
      <c r="G280" s="135"/>
      <c r="H280" s="135"/>
      <c r="I280" s="135"/>
      <c r="J280" s="135"/>
      <c r="K280" s="135"/>
      <c r="L280" s="135"/>
      <c r="M280" s="135"/>
      <c r="N280" s="135"/>
      <c r="O280" s="135"/>
      <c r="P280" s="135"/>
      <c r="Q280" s="135"/>
    </row>
    <row r="281" spans="1:17" s="16" customFormat="1" ht="102.75" customHeight="1" x14ac:dyDescent="0.2">
      <c r="A281" s="48" t="s">
        <v>105</v>
      </c>
      <c r="B281" s="48" t="s">
        <v>114</v>
      </c>
      <c r="C281" s="48" t="s">
        <v>115</v>
      </c>
      <c r="D281" s="48" t="s">
        <v>12</v>
      </c>
      <c r="E281" s="48" t="s">
        <v>10</v>
      </c>
      <c r="F281" s="48" t="s">
        <v>11</v>
      </c>
      <c r="G281" s="48" t="s">
        <v>116</v>
      </c>
      <c r="H281" s="48" t="s">
        <v>7</v>
      </c>
      <c r="I281" s="48" t="s">
        <v>9</v>
      </c>
      <c r="J281" s="48" t="s">
        <v>13</v>
      </c>
      <c r="K281" s="48" t="s">
        <v>14</v>
      </c>
      <c r="L281" s="48" t="s">
        <v>18</v>
      </c>
      <c r="M281" s="48" t="s">
        <v>17</v>
      </c>
      <c r="N281" s="48" t="s">
        <v>15</v>
      </c>
      <c r="O281" s="48" t="s">
        <v>8</v>
      </c>
      <c r="P281" s="48" t="s">
        <v>16</v>
      </c>
      <c r="Q281" s="48" t="s">
        <v>113</v>
      </c>
    </row>
    <row r="282" spans="1:17" s="19" customFormat="1" ht="116.25" customHeight="1" x14ac:dyDescent="0.3">
      <c r="A282" s="5" t="s">
        <v>110</v>
      </c>
      <c r="B282" s="5" t="s">
        <v>971</v>
      </c>
      <c r="C282" s="5" t="s">
        <v>972</v>
      </c>
      <c r="D282" s="5" t="s">
        <v>130</v>
      </c>
      <c r="E282" s="5" t="s">
        <v>973</v>
      </c>
      <c r="F282" s="5" t="s">
        <v>974</v>
      </c>
      <c r="G282" s="5" t="s">
        <v>174</v>
      </c>
      <c r="H282" s="5" t="s">
        <v>175</v>
      </c>
      <c r="I282" s="5">
        <v>5</v>
      </c>
      <c r="J282" s="5">
        <v>12</v>
      </c>
      <c r="K282" s="8"/>
      <c r="L282" s="8">
        <v>3</v>
      </c>
      <c r="M282" s="50">
        <f>+L282/J282</f>
        <v>0.25</v>
      </c>
      <c r="N282" s="5" t="s">
        <v>151</v>
      </c>
      <c r="O282" s="5" t="s">
        <v>975</v>
      </c>
      <c r="P282" s="5"/>
      <c r="Q282" s="5" t="s">
        <v>976</v>
      </c>
    </row>
    <row r="283" spans="1:17" s="19" customFormat="1" ht="249.75" customHeight="1" x14ac:dyDescent="0.3">
      <c r="A283" s="5" t="s">
        <v>120</v>
      </c>
      <c r="B283" s="5" t="s">
        <v>977</v>
      </c>
      <c r="C283" s="51" t="s">
        <v>978</v>
      </c>
      <c r="D283" s="51" t="s">
        <v>130</v>
      </c>
      <c r="E283" s="51" t="s">
        <v>978</v>
      </c>
      <c r="F283" s="51" t="s">
        <v>979</v>
      </c>
      <c r="G283" s="51" t="s">
        <v>174</v>
      </c>
      <c r="H283" s="51" t="s">
        <v>175</v>
      </c>
      <c r="I283" s="51">
        <v>32</v>
      </c>
      <c r="J283" s="51">
        <v>32</v>
      </c>
      <c r="K283" s="9"/>
      <c r="L283" s="9">
        <v>29</v>
      </c>
      <c r="M283" s="50">
        <f t="shared" ref="M283:M286" si="18">+L283/J283</f>
        <v>0.90625</v>
      </c>
      <c r="N283" s="51" t="s">
        <v>151</v>
      </c>
      <c r="O283" s="5" t="s">
        <v>980</v>
      </c>
      <c r="P283" s="51"/>
      <c r="Q283" s="51" t="s">
        <v>1720</v>
      </c>
    </row>
    <row r="284" spans="1:17" s="19" customFormat="1" ht="143.25" customHeight="1" x14ac:dyDescent="0.3">
      <c r="A284" s="5" t="s">
        <v>109</v>
      </c>
      <c r="B284" s="5" t="s">
        <v>981</v>
      </c>
      <c r="C284" s="51" t="s">
        <v>982</v>
      </c>
      <c r="D284" s="51" t="s">
        <v>292</v>
      </c>
      <c r="E284" s="51" t="s">
        <v>983</v>
      </c>
      <c r="F284" s="51" t="s">
        <v>984</v>
      </c>
      <c r="G284" s="51" t="s">
        <v>174</v>
      </c>
      <c r="H284" s="51" t="s">
        <v>175</v>
      </c>
      <c r="I284" s="51">
        <v>0</v>
      </c>
      <c r="J284" s="51">
        <v>3</v>
      </c>
      <c r="K284" s="9"/>
      <c r="L284" s="9">
        <v>0</v>
      </c>
      <c r="M284" s="50">
        <f t="shared" si="18"/>
        <v>0</v>
      </c>
      <c r="N284" s="51" t="s">
        <v>151</v>
      </c>
      <c r="O284" s="5" t="s">
        <v>985</v>
      </c>
      <c r="P284" s="51" t="s">
        <v>1721</v>
      </c>
      <c r="Q284" s="51" t="s">
        <v>1722</v>
      </c>
    </row>
    <row r="285" spans="1:17" s="19" customFormat="1" ht="181.5" customHeight="1" x14ac:dyDescent="0.3">
      <c r="A285" s="5" t="s">
        <v>121</v>
      </c>
      <c r="B285" s="5" t="s">
        <v>986</v>
      </c>
      <c r="C285" s="51" t="s">
        <v>987</v>
      </c>
      <c r="D285" s="51" t="s">
        <v>130</v>
      </c>
      <c r="E285" s="51" t="s">
        <v>988</v>
      </c>
      <c r="F285" s="51" t="s">
        <v>989</v>
      </c>
      <c r="G285" s="51" t="s">
        <v>990</v>
      </c>
      <c r="H285" s="51" t="s">
        <v>148</v>
      </c>
      <c r="I285" s="51">
        <v>1</v>
      </c>
      <c r="J285" s="51">
        <v>1</v>
      </c>
      <c r="K285" s="9"/>
      <c r="L285" s="9">
        <v>0</v>
      </c>
      <c r="M285" s="50">
        <v>0</v>
      </c>
      <c r="N285" s="51" t="s">
        <v>151</v>
      </c>
      <c r="O285" s="5" t="s">
        <v>991</v>
      </c>
      <c r="P285" s="51" t="s">
        <v>1723</v>
      </c>
      <c r="Q285" s="51" t="s">
        <v>1722</v>
      </c>
    </row>
    <row r="286" spans="1:17" s="19" customFormat="1" ht="177" customHeight="1" x14ac:dyDescent="0.3">
      <c r="A286" s="5" t="s">
        <v>122</v>
      </c>
      <c r="B286" s="5" t="s">
        <v>992</v>
      </c>
      <c r="C286" s="51" t="s">
        <v>993</v>
      </c>
      <c r="D286" s="51" t="s">
        <v>292</v>
      </c>
      <c r="E286" s="51" t="s">
        <v>988</v>
      </c>
      <c r="F286" s="51" t="s">
        <v>994</v>
      </c>
      <c r="G286" s="51" t="s">
        <v>990</v>
      </c>
      <c r="H286" s="51" t="s">
        <v>148</v>
      </c>
      <c r="I286" s="51">
        <v>1</v>
      </c>
      <c r="J286" s="51">
        <v>1</v>
      </c>
      <c r="K286" s="9"/>
      <c r="L286" s="9">
        <v>0</v>
      </c>
      <c r="M286" s="50">
        <f t="shared" si="18"/>
        <v>0</v>
      </c>
      <c r="N286" s="51" t="s">
        <v>151</v>
      </c>
      <c r="O286" s="90" t="s">
        <v>995</v>
      </c>
      <c r="P286" s="51" t="s">
        <v>996</v>
      </c>
      <c r="Q286" s="51" t="s">
        <v>1720</v>
      </c>
    </row>
    <row r="287" spans="1:17" s="14" customFormat="1" ht="21" thickBot="1" x14ac:dyDescent="0.25">
      <c r="A287" s="136"/>
      <c r="B287" s="136"/>
      <c r="C287" s="136"/>
      <c r="D287" s="136"/>
      <c r="E287" s="136"/>
      <c r="F287" s="136"/>
      <c r="G287" s="136"/>
      <c r="H287" s="136"/>
      <c r="I287" s="136"/>
      <c r="J287" s="136"/>
      <c r="K287" s="136"/>
      <c r="L287" s="136"/>
      <c r="M287" s="136"/>
      <c r="N287" s="136"/>
      <c r="O287" s="136"/>
      <c r="P287" s="136"/>
      <c r="Q287" s="136"/>
    </row>
    <row r="288" spans="1:17" s="14" customFormat="1" ht="21" thickBot="1" x14ac:dyDescent="0.25">
      <c r="A288" s="148" t="s">
        <v>0</v>
      </c>
      <c r="B288" s="149"/>
      <c r="C288" s="149"/>
      <c r="D288" s="153"/>
      <c r="E288" s="154" t="s">
        <v>997</v>
      </c>
      <c r="F288" s="155"/>
      <c r="G288" s="155"/>
      <c r="H288" s="155"/>
      <c r="I288" s="155"/>
      <c r="J288" s="155"/>
      <c r="K288" s="155"/>
      <c r="L288" s="156"/>
      <c r="M288" s="148" t="s">
        <v>1</v>
      </c>
      <c r="N288" s="149"/>
      <c r="O288" s="150"/>
      <c r="P288" s="151">
        <v>4100</v>
      </c>
      <c r="Q288" s="152"/>
    </row>
    <row r="289" spans="1:17" s="14" customFormat="1" ht="27.75" customHeight="1" thickBot="1" x14ac:dyDescent="0.25">
      <c r="A289" s="148" t="s">
        <v>112</v>
      </c>
      <c r="B289" s="149"/>
      <c r="C289" s="149"/>
      <c r="D289" s="153"/>
      <c r="E289" s="145" t="s">
        <v>998</v>
      </c>
      <c r="F289" s="145"/>
      <c r="G289" s="145"/>
      <c r="H289" s="145"/>
      <c r="I289" s="145"/>
      <c r="J289" s="145"/>
      <c r="K289" s="145"/>
      <c r="L289" s="145"/>
      <c r="M289" s="148" t="s">
        <v>201</v>
      </c>
      <c r="N289" s="149"/>
      <c r="O289" s="150"/>
      <c r="P289" s="151" t="s">
        <v>169</v>
      </c>
      <c r="Q289" s="152"/>
    </row>
    <row r="290" spans="1:17" s="14" customFormat="1" x14ac:dyDescent="0.2">
      <c r="A290" s="135"/>
      <c r="B290" s="135"/>
      <c r="C290" s="135"/>
      <c r="D290" s="135"/>
      <c r="E290" s="135"/>
      <c r="F290" s="135"/>
      <c r="G290" s="135"/>
      <c r="H290" s="135"/>
      <c r="I290" s="135"/>
      <c r="J290" s="135"/>
      <c r="K290" s="135"/>
      <c r="L290" s="135"/>
      <c r="M290" s="135"/>
      <c r="N290" s="135"/>
      <c r="O290" s="135"/>
      <c r="P290" s="135"/>
      <c r="Q290" s="135"/>
    </row>
    <row r="291" spans="1:17" s="19" customFormat="1" ht="30" customHeight="1" x14ac:dyDescent="0.3">
      <c r="A291" s="135"/>
      <c r="B291" s="135"/>
      <c r="C291" s="135"/>
      <c r="D291" s="135"/>
      <c r="E291" s="135"/>
      <c r="F291" s="135"/>
      <c r="G291" s="135"/>
      <c r="H291" s="135"/>
      <c r="I291" s="135"/>
      <c r="J291" s="135"/>
      <c r="K291" s="157" t="s">
        <v>3</v>
      </c>
      <c r="L291" s="158"/>
      <c r="M291" s="10" t="s">
        <v>106</v>
      </c>
      <c r="N291" s="11" t="s">
        <v>107</v>
      </c>
      <c r="O291" s="12" t="s">
        <v>108</v>
      </c>
      <c r="P291" s="13" t="s">
        <v>4</v>
      </c>
      <c r="Q291" s="135"/>
    </row>
    <row r="292" spans="1:17" s="19" customFormat="1" x14ac:dyDescent="0.3">
      <c r="A292" s="135"/>
      <c r="B292" s="135"/>
      <c r="C292" s="135"/>
      <c r="D292" s="135"/>
      <c r="E292" s="135"/>
      <c r="F292" s="135"/>
      <c r="G292" s="135"/>
      <c r="H292" s="135"/>
      <c r="I292" s="135"/>
      <c r="J292" s="135"/>
      <c r="K292" s="135"/>
      <c r="L292" s="135"/>
      <c r="M292" s="43" t="s">
        <v>5</v>
      </c>
      <c r="N292" s="44" t="s">
        <v>19</v>
      </c>
      <c r="O292" s="45" t="s">
        <v>20</v>
      </c>
      <c r="P292" s="46" t="s">
        <v>6</v>
      </c>
      <c r="Q292" s="135"/>
    </row>
    <row r="293" spans="1:17" s="19" customFormat="1" x14ac:dyDescent="0.3">
      <c r="A293" s="135"/>
      <c r="B293" s="135"/>
      <c r="C293" s="135"/>
      <c r="D293" s="135"/>
      <c r="E293" s="135"/>
      <c r="F293" s="135"/>
      <c r="G293" s="135"/>
      <c r="H293" s="135"/>
      <c r="I293" s="135"/>
      <c r="J293" s="135"/>
      <c r="K293" s="135"/>
      <c r="L293" s="135"/>
      <c r="M293" s="135"/>
      <c r="N293" s="135"/>
      <c r="O293" s="135"/>
      <c r="P293" s="135"/>
      <c r="Q293" s="135"/>
    </row>
    <row r="294" spans="1:17" s="16" customFormat="1" ht="102.75" customHeight="1" x14ac:dyDescent="0.2">
      <c r="A294" s="48" t="s">
        <v>105</v>
      </c>
      <c r="B294" s="48" t="s">
        <v>114</v>
      </c>
      <c r="C294" s="48" t="s">
        <v>115</v>
      </c>
      <c r="D294" s="48" t="s">
        <v>12</v>
      </c>
      <c r="E294" s="48" t="s">
        <v>10</v>
      </c>
      <c r="F294" s="48" t="s">
        <v>11</v>
      </c>
      <c r="G294" s="48" t="s">
        <v>116</v>
      </c>
      <c r="H294" s="48" t="s">
        <v>7</v>
      </c>
      <c r="I294" s="48" t="s">
        <v>9</v>
      </c>
      <c r="J294" s="48" t="s">
        <v>13</v>
      </c>
      <c r="K294" s="48" t="s">
        <v>14</v>
      </c>
      <c r="L294" s="48" t="s">
        <v>18</v>
      </c>
      <c r="M294" s="48" t="s">
        <v>17</v>
      </c>
      <c r="N294" s="48" t="s">
        <v>15</v>
      </c>
      <c r="O294" s="48" t="s">
        <v>8</v>
      </c>
      <c r="P294" s="48" t="s">
        <v>16</v>
      </c>
      <c r="Q294" s="48" t="s">
        <v>113</v>
      </c>
    </row>
    <row r="295" spans="1:17" s="16" customFormat="1" ht="211.5" customHeight="1" x14ac:dyDescent="0.2">
      <c r="A295" s="91" t="s">
        <v>110</v>
      </c>
      <c r="B295" s="91" t="s">
        <v>999</v>
      </c>
      <c r="C295" s="91" t="s">
        <v>1000</v>
      </c>
      <c r="D295" s="91" t="s">
        <v>130</v>
      </c>
      <c r="E295" s="91" t="s">
        <v>1001</v>
      </c>
      <c r="F295" s="91" t="s">
        <v>1002</v>
      </c>
      <c r="G295" s="91" t="s">
        <v>174</v>
      </c>
      <c r="H295" s="91" t="s">
        <v>148</v>
      </c>
      <c r="I295" s="91">
        <v>3000</v>
      </c>
      <c r="J295" s="91">
        <v>6050</v>
      </c>
      <c r="K295" s="92"/>
      <c r="L295" s="92">
        <v>1586</v>
      </c>
      <c r="M295" s="93">
        <f>+L295/J295</f>
        <v>0.26214876033057849</v>
      </c>
      <c r="N295" s="91" t="s">
        <v>151</v>
      </c>
      <c r="O295" s="91" t="s">
        <v>1003</v>
      </c>
      <c r="P295" s="91" t="s">
        <v>1004</v>
      </c>
      <c r="Q295" s="91" t="s">
        <v>86</v>
      </c>
    </row>
    <row r="296" spans="1:17" s="16" customFormat="1" ht="229.5" customHeight="1" x14ac:dyDescent="0.2">
      <c r="A296" s="94" t="s">
        <v>1005</v>
      </c>
      <c r="B296" s="94" t="s">
        <v>1724</v>
      </c>
      <c r="C296" s="95" t="s">
        <v>1725</v>
      </c>
      <c r="D296" s="94" t="s">
        <v>130</v>
      </c>
      <c r="E296" s="95" t="s">
        <v>1726</v>
      </c>
      <c r="F296" s="95" t="s">
        <v>1006</v>
      </c>
      <c r="G296" s="94" t="s">
        <v>174</v>
      </c>
      <c r="H296" s="94" t="s">
        <v>148</v>
      </c>
      <c r="I296" s="96">
        <v>2</v>
      </c>
      <c r="J296" s="96">
        <v>2</v>
      </c>
      <c r="K296" s="97"/>
      <c r="L296" s="97">
        <v>2</v>
      </c>
      <c r="M296" s="93">
        <f t="shared" ref="M296:M298" si="19">+L296/J296</f>
        <v>1</v>
      </c>
      <c r="N296" s="91" t="s">
        <v>151</v>
      </c>
      <c r="O296" s="91" t="s">
        <v>1007</v>
      </c>
      <c r="P296" s="95" t="s">
        <v>1008</v>
      </c>
      <c r="Q296" s="96" t="s">
        <v>86</v>
      </c>
    </row>
    <row r="297" spans="1:17" s="16" customFormat="1" ht="270" customHeight="1" x14ac:dyDescent="0.2">
      <c r="A297" s="94" t="s">
        <v>109</v>
      </c>
      <c r="B297" s="94" t="s">
        <v>1009</v>
      </c>
      <c r="C297" s="95" t="s">
        <v>1010</v>
      </c>
      <c r="D297" s="94" t="s">
        <v>130</v>
      </c>
      <c r="E297" s="95" t="s">
        <v>1727</v>
      </c>
      <c r="F297" s="95" t="s">
        <v>1011</v>
      </c>
      <c r="G297" s="94" t="s">
        <v>174</v>
      </c>
      <c r="H297" s="94" t="s">
        <v>148</v>
      </c>
      <c r="I297" s="96">
        <v>2</v>
      </c>
      <c r="J297" s="96">
        <v>3</v>
      </c>
      <c r="K297" s="97"/>
      <c r="L297" s="97">
        <v>2</v>
      </c>
      <c r="M297" s="93">
        <f t="shared" si="19"/>
        <v>0.66666666666666663</v>
      </c>
      <c r="N297" s="91" t="s">
        <v>151</v>
      </c>
      <c r="O297" s="91" t="s">
        <v>1728</v>
      </c>
      <c r="P297" s="95" t="s">
        <v>1012</v>
      </c>
      <c r="Q297" s="96" t="s">
        <v>86</v>
      </c>
    </row>
    <row r="298" spans="1:17" s="16" customFormat="1" ht="248.25" customHeight="1" x14ac:dyDescent="0.2">
      <c r="A298" s="94" t="s">
        <v>390</v>
      </c>
      <c r="B298" s="94" t="s">
        <v>1013</v>
      </c>
      <c r="C298" s="95" t="s">
        <v>1014</v>
      </c>
      <c r="D298" s="94" t="s">
        <v>130</v>
      </c>
      <c r="E298" s="95" t="s">
        <v>1729</v>
      </c>
      <c r="F298" s="95" t="s">
        <v>1015</v>
      </c>
      <c r="G298" s="94" t="s">
        <v>174</v>
      </c>
      <c r="H298" s="94" t="s">
        <v>148</v>
      </c>
      <c r="I298" s="96">
        <v>2</v>
      </c>
      <c r="J298" s="96">
        <v>3</v>
      </c>
      <c r="K298" s="97"/>
      <c r="L298" s="97">
        <v>1</v>
      </c>
      <c r="M298" s="93">
        <f t="shared" si="19"/>
        <v>0.33333333333333331</v>
      </c>
      <c r="N298" s="91" t="s">
        <v>151</v>
      </c>
      <c r="O298" s="91" t="s">
        <v>1016</v>
      </c>
      <c r="P298" s="96" t="s">
        <v>1017</v>
      </c>
      <c r="Q298" s="96" t="s">
        <v>86</v>
      </c>
    </row>
    <row r="299" spans="1:17" s="14" customFormat="1" ht="21" thickBot="1" x14ac:dyDescent="0.25">
      <c r="A299" s="136"/>
      <c r="B299" s="136"/>
      <c r="C299" s="136"/>
      <c r="D299" s="136"/>
      <c r="E299" s="136"/>
      <c r="F299" s="136"/>
      <c r="G299" s="136"/>
      <c r="H299" s="136"/>
      <c r="I299" s="136"/>
      <c r="J299" s="136"/>
      <c r="K299" s="136"/>
      <c r="L299" s="136"/>
      <c r="M299" s="136"/>
      <c r="N299" s="136"/>
      <c r="O299" s="136"/>
      <c r="P299" s="136"/>
      <c r="Q299" s="136"/>
    </row>
    <row r="300" spans="1:17" s="19" customFormat="1" ht="38.25" customHeight="1" thickBot="1" x14ac:dyDescent="0.35">
      <c r="A300" s="148" t="s">
        <v>0</v>
      </c>
      <c r="B300" s="149"/>
      <c r="C300" s="149"/>
      <c r="D300" s="153"/>
      <c r="E300" s="154" t="s">
        <v>1018</v>
      </c>
      <c r="F300" s="155"/>
      <c r="G300" s="155"/>
      <c r="H300" s="155"/>
      <c r="I300" s="155"/>
      <c r="J300" s="155"/>
      <c r="K300" s="155"/>
      <c r="L300" s="156"/>
      <c r="M300" s="148" t="s">
        <v>1</v>
      </c>
      <c r="N300" s="149"/>
      <c r="O300" s="149"/>
      <c r="P300" s="151">
        <v>600</v>
      </c>
      <c r="Q300" s="152"/>
    </row>
    <row r="301" spans="1:17" s="19" customFormat="1" ht="39.75" customHeight="1" thickBot="1" x14ac:dyDescent="0.35">
      <c r="A301" s="148" t="s">
        <v>112</v>
      </c>
      <c r="B301" s="149"/>
      <c r="C301" s="149"/>
      <c r="D301" s="153"/>
      <c r="E301" s="154" t="s">
        <v>1019</v>
      </c>
      <c r="F301" s="155"/>
      <c r="G301" s="155"/>
      <c r="H301" s="155"/>
      <c r="I301" s="155"/>
      <c r="J301" s="155"/>
      <c r="K301" s="155"/>
      <c r="L301" s="156"/>
      <c r="M301" s="148" t="s">
        <v>201</v>
      </c>
      <c r="N301" s="149"/>
      <c r="O301" s="149"/>
      <c r="P301" s="151" t="s">
        <v>169</v>
      </c>
      <c r="Q301" s="152"/>
    </row>
    <row r="302" spans="1:17" s="14" customFormat="1" x14ac:dyDescent="0.2">
      <c r="A302" s="135"/>
      <c r="B302" s="135"/>
      <c r="C302" s="135"/>
      <c r="D302" s="135"/>
      <c r="E302" s="135"/>
      <c r="F302" s="135"/>
      <c r="G302" s="135"/>
      <c r="H302" s="135"/>
      <c r="I302" s="135"/>
      <c r="J302" s="135"/>
      <c r="K302" s="135"/>
      <c r="L302" s="135"/>
      <c r="M302" s="135"/>
      <c r="N302" s="135"/>
      <c r="O302" s="135"/>
      <c r="P302" s="135"/>
      <c r="Q302" s="135"/>
    </row>
    <row r="303" spans="1:17" s="14" customFormat="1" ht="30" customHeight="1" x14ac:dyDescent="0.2">
      <c r="A303" s="135"/>
      <c r="B303" s="135"/>
      <c r="C303" s="135"/>
      <c r="D303" s="135"/>
      <c r="E303" s="135"/>
      <c r="F303" s="135"/>
      <c r="G303" s="135"/>
      <c r="H303" s="135"/>
      <c r="I303" s="135"/>
      <c r="J303" s="135"/>
      <c r="K303" s="157" t="s">
        <v>3</v>
      </c>
      <c r="L303" s="158"/>
      <c r="M303" s="10" t="s">
        <v>106</v>
      </c>
      <c r="N303" s="11" t="s">
        <v>107</v>
      </c>
      <c r="O303" s="12" t="s">
        <v>108</v>
      </c>
      <c r="P303" s="13" t="s">
        <v>4</v>
      </c>
      <c r="Q303" s="135"/>
    </row>
    <row r="304" spans="1:17" s="14" customFormat="1" x14ac:dyDescent="0.2">
      <c r="A304" s="135"/>
      <c r="B304" s="135"/>
      <c r="C304" s="135"/>
      <c r="D304" s="135"/>
      <c r="E304" s="135"/>
      <c r="F304" s="135"/>
      <c r="G304" s="135"/>
      <c r="H304" s="135"/>
      <c r="I304" s="135"/>
      <c r="J304" s="135"/>
      <c r="K304" s="135"/>
      <c r="L304" s="135"/>
      <c r="M304" s="43" t="s">
        <v>5</v>
      </c>
      <c r="N304" s="44" t="s">
        <v>19</v>
      </c>
      <c r="O304" s="45" t="s">
        <v>20</v>
      </c>
      <c r="P304" s="46" t="s">
        <v>6</v>
      </c>
      <c r="Q304" s="135"/>
    </row>
    <row r="305" spans="1:17" s="14" customFormat="1" x14ac:dyDescent="0.2">
      <c r="A305" s="135"/>
      <c r="B305" s="135"/>
      <c r="C305" s="135"/>
      <c r="D305" s="135"/>
      <c r="E305" s="135"/>
      <c r="F305" s="135"/>
      <c r="G305" s="135"/>
      <c r="H305" s="135"/>
      <c r="I305" s="135"/>
      <c r="J305" s="135"/>
      <c r="K305" s="135"/>
      <c r="L305" s="135"/>
      <c r="M305" s="135"/>
      <c r="N305" s="135"/>
      <c r="O305" s="135"/>
      <c r="P305" s="135"/>
      <c r="Q305" s="135"/>
    </row>
    <row r="306" spans="1:17" s="16" customFormat="1" ht="102.75" customHeight="1" x14ac:dyDescent="0.2">
      <c r="A306" s="48" t="s">
        <v>105</v>
      </c>
      <c r="B306" s="48" t="s">
        <v>114</v>
      </c>
      <c r="C306" s="48" t="s">
        <v>115</v>
      </c>
      <c r="D306" s="48" t="s">
        <v>12</v>
      </c>
      <c r="E306" s="48" t="s">
        <v>10</v>
      </c>
      <c r="F306" s="48" t="s">
        <v>11</v>
      </c>
      <c r="G306" s="48" t="s">
        <v>116</v>
      </c>
      <c r="H306" s="48" t="s">
        <v>7</v>
      </c>
      <c r="I306" s="48" t="s">
        <v>9</v>
      </c>
      <c r="J306" s="48" t="s">
        <v>13</v>
      </c>
      <c r="K306" s="48" t="s">
        <v>14</v>
      </c>
      <c r="L306" s="48" t="s">
        <v>18</v>
      </c>
      <c r="M306" s="48" t="s">
        <v>17</v>
      </c>
      <c r="N306" s="48" t="s">
        <v>15</v>
      </c>
      <c r="O306" s="48" t="s">
        <v>8</v>
      </c>
      <c r="P306" s="48" t="s">
        <v>16</v>
      </c>
      <c r="Q306" s="48" t="s">
        <v>113</v>
      </c>
    </row>
    <row r="307" spans="1:17" s="25" customFormat="1" ht="149.25" customHeight="1" x14ac:dyDescent="0.35">
      <c r="A307" s="5" t="s">
        <v>110</v>
      </c>
      <c r="B307" s="5" t="s">
        <v>1020</v>
      </c>
      <c r="C307" s="5" t="s">
        <v>1021</v>
      </c>
      <c r="D307" s="5" t="s">
        <v>130</v>
      </c>
      <c r="E307" s="5" t="s">
        <v>1022</v>
      </c>
      <c r="F307" s="5" t="s">
        <v>1023</v>
      </c>
      <c r="G307" s="5" t="s">
        <v>174</v>
      </c>
      <c r="H307" s="5" t="s">
        <v>148</v>
      </c>
      <c r="I307" s="86">
        <v>96</v>
      </c>
      <c r="J307" s="86">
        <v>72</v>
      </c>
      <c r="K307" s="8"/>
      <c r="L307" s="49">
        <v>61</v>
      </c>
      <c r="M307" s="50">
        <f>+L307/J307</f>
        <v>0.84722222222222221</v>
      </c>
      <c r="N307" s="5" t="s">
        <v>151</v>
      </c>
      <c r="O307" s="51" t="s">
        <v>1024</v>
      </c>
      <c r="P307" s="51"/>
      <c r="Q307" s="5" t="s">
        <v>1018</v>
      </c>
    </row>
    <row r="308" spans="1:17" s="25" customFormat="1" ht="134.25" customHeight="1" x14ac:dyDescent="0.35">
      <c r="A308" s="5" t="s">
        <v>1025</v>
      </c>
      <c r="B308" s="5" t="s">
        <v>1020</v>
      </c>
      <c r="C308" s="5" t="s">
        <v>1026</v>
      </c>
      <c r="D308" s="51" t="s">
        <v>130</v>
      </c>
      <c r="E308" s="5" t="s">
        <v>1027</v>
      </c>
      <c r="F308" s="5" t="s">
        <v>1028</v>
      </c>
      <c r="G308" s="5" t="s">
        <v>180</v>
      </c>
      <c r="H308" s="5" t="s">
        <v>148</v>
      </c>
      <c r="I308" s="86">
        <v>24</v>
      </c>
      <c r="J308" s="86">
        <v>24</v>
      </c>
      <c r="K308" s="75"/>
      <c r="L308" s="49">
        <v>36</v>
      </c>
      <c r="M308" s="50">
        <f>+L308/J308</f>
        <v>1.5</v>
      </c>
      <c r="N308" s="51" t="s">
        <v>151</v>
      </c>
      <c r="O308" s="51" t="s">
        <v>1029</v>
      </c>
      <c r="P308" s="51"/>
      <c r="Q308" s="5" t="s">
        <v>1018</v>
      </c>
    </row>
    <row r="309" spans="1:17" s="25" customFormat="1" ht="138" customHeight="1" x14ac:dyDescent="0.35">
      <c r="A309" s="5" t="s">
        <v>120</v>
      </c>
      <c r="B309" s="5" t="s">
        <v>1030</v>
      </c>
      <c r="C309" s="51" t="s">
        <v>1031</v>
      </c>
      <c r="D309" s="51" t="s">
        <v>130</v>
      </c>
      <c r="E309" s="51" t="s">
        <v>1032</v>
      </c>
      <c r="F309" s="5" t="s">
        <v>1033</v>
      </c>
      <c r="G309" s="51" t="s">
        <v>174</v>
      </c>
      <c r="H309" s="51" t="s">
        <v>148</v>
      </c>
      <c r="I309" s="86">
        <v>48</v>
      </c>
      <c r="J309" s="86">
        <v>48</v>
      </c>
      <c r="K309" s="9"/>
      <c r="L309" s="49">
        <v>24</v>
      </c>
      <c r="M309" s="50">
        <f>+L309/J309</f>
        <v>0.5</v>
      </c>
      <c r="N309" s="51" t="s">
        <v>151</v>
      </c>
      <c r="O309" s="51" t="s">
        <v>1034</v>
      </c>
      <c r="P309" s="51"/>
      <c r="Q309" s="5" t="s">
        <v>1018</v>
      </c>
    </row>
    <row r="310" spans="1:17" s="25" customFormat="1" ht="242.25" customHeight="1" x14ac:dyDescent="0.35">
      <c r="A310" s="5" t="s">
        <v>109</v>
      </c>
      <c r="B310" s="5" t="s">
        <v>1035</v>
      </c>
      <c r="C310" s="51" t="s">
        <v>1036</v>
      </c>
      <c r="D310" s="51" t="s">
        <v>130</v>
      </c>
      <c r="E310" s="51" t="s">
        <v>1037</v>
      </c>
      <c r="F310" s="5" t="s">
        <v>1038</v>
      </c>
      <c r="G310" s="51" t="s">
        <v>174</v>
      </c>
      <c r="H310" s="51" t="s">
        <v>148</v>
      </c>
      <c r="I310" s="75">
        <v>3960</v>
      </c>
      <c r="J310" s="75">
        <v>3720</v>
      </c>
      <c r="K310" s="9">
        <v>6400</v>
      </c>
      <c r="L310" s="75">
        <f>3032+1875</f>
        <v>4907</v>
      </c>
      <c r="M310" s="50">
        <f>+L310/K310</f>
        <v>0.76671875</v>
      </c>
      <c r="N310" s="51" t="s">
        <v>151</v>
      </c>
      <c r="O310" s="51" t="s">
        <v>1730</v>
      </c>
      <c r="P310" s="51" t="s">
        <v>1039</v>
      </c>
      <c r="Q310" s="5" t="s">
        <v>1018</v>
      </c>
    </row>
    <row r="311" spans="1:17" s="25" customFormat="1" ht="156" customHeight="1" x14ac:dyDescent="0.35">
      <c r="A311" s="5" t="s">
        <v>121</v>
      </c>
      <c r="B311" s="5" t="s">
        <v>1040</v>
      </c>
      <c r="C311" s="5" t="s">
        <v>1041</v>
      </c>
      <c r="D311" s="51" t="s">
        <v>130</v>
      </c>
      <c r="E311" s="70" t="s">
        <v>1042</v>
      </c>
      <c r="F311" s="5" t="s">
        <v>1043</v>
      </c>
      <c r="G311" s="51" t="s">
        <v>236</v>
      </c>
      <c r="H311" s="51" t="s">
        <v>237</v>
      </c>
      <c r="I311" s="86">
        <v>1</v>
      </c>
      <c r="J311" s="86">
        <v>1</v>
      </c>
      <c r="K311" s="9"/>
      <c r="L311" s="9">
        <v>0</v>
      </c>
      <c r="M311" s="50">
        <f>+L311/J311</f>
        <v>0</v>
      </c>
      <c r="N311" s="51" t="s">
        <v>151</v>
      </c>
      <c r="O311" s="51" t="s">
        <v>1730</v>
      </c>
      <c r="P311" s="51" t="s">
        <v>1044</v>
      </c>
      <c r="Q311" s="5" t="s">
        <v>1018</v>
      </c>
    </row>
    <row r="312" spans="1:17" s="25" customFormat="1" ht="162.75" customHeight="1" x14ac:dyDescent="0.35">
      <c r="A312" s="5" t="s">
        <v>396</v>
      </c>
      <c r="B312" s="51" t="s">
        <v>1045</v>
      </c>
      <c r="C312" s="51" t="s">
        <v>1046</v>
      </c>
      <c r="D312" s="51" t="s">
        <v>292</v>
      </c>
      <c r="E312" s="51" t="s">
        <v>1731</v>
      </c>
      <c r="F312" s="5" t="s">
        <v>1047</v>
      </c>
      <c r="G312" s="51" t="s">
        <v>174</v>
      </c>
      <c r="H312" s="51" t="s">
        <v>148</v>
      </c>
      <c r="I312" s="86">
        <v>24</v>
      </c>
      <c r="J312" s="86">
        <v>24</v>
      </c>
      <c r="K312" s="9"/>
      <c r="L312" s="75">
        <v>1</v>
      </c>
      <c r="M312" s="50">
        <f>+L312/J312</f>
        <v>4.1666666666666664E-2</v>
      </c>
      <c r="N312" s="51" t="s">
        <v>151</v>
      </c>
      <c r="O312" s="51" t="s">
        <v>1048</v>
      </c>
      <c r="P312" s="51"/>
      <c r="Q312" s="5" t="s">
        <v>1018</v>
      </c>
    </row>
    <row r="313" spans="1:17" s="14" customFormat="1" ht="21" thickBot="1" x14ac:dyDescent="0.25">
      <c r="A313" s="136"/>
      <c r="B313" s="136"/>
      <c r="C313" s="136"/>
      <c r="D313" s="136"/>
      <c r="E313" s="136"/>
      <c r="F313" s="136"/>
      <c r="G313" s="136"/>
      <c r="H313" s="136"/>
      <c r="I313" s="136"/>
      <c r="J313" s="136"/>
      <c r="K313" s="136"/>
      <c r="L313" s="136"/>
      <c r="M313" s="136"/>
      <c r="N313" s="136"/>
      <c r="O313" s="136"/>
      <c r="P313" s="136"/>
      <c r="Q313" s="136"/>
    </row>
    <row r="314" spans="1:17" s="14" customFormat="1" ht="21" thickBot="1" x14ac:dyDescent="0.25">
      <c r="A314" s="148" t="s">
        <v>0</v>
      </c>
      <c r="B314" s="149"/>
      <c r="C314" s="149"/>
      <c r="D314" s="153"/>
      <c r="E314" s="154" t="s">
        <v>1049</v>
      </c>
      <c r="F314" s="155"/>
      <c r="G314" s="155"/>
      <c r="H314" s="155"/>
      <c r="I314" s="155"/>
      <c r="J314" s="155"/>
      <c r="K314" s="155"/>
      <c r="L314" s="156"/>
      <c r="M314" s="148" t="s">
        <v>1</v>
      </c>
      <c r="N314" s="149"/>
      <c r="O314" s="150"/>
      <c r="P314" s="151">
        <v>1400</v>
      </c>
      <c r="Q314" s="152"/>
    </row>
    <row r="315" spans="1:17" s="14" customFormat="1" ht="27.75" customHeight="1" thickBot="1" x14ac:dyDescent="0.25">
      <c r="A315" s="148" t="s">
        <v>112</v>
      </c>
      <c r="B315" s="149"/>
      <c r="C315" s="149"/>
      <c r="D315" s="153"/>
      <c r="E315" s="154" t="s">
        <v>1050</v>
      </c>
      <c r="F315" s="155"/>
      <c r="G315" s="155"/>
      <c r="H315" s="155"/>
      <c r="I315" s="155"/>
      <c r="J315" s="155"/>
      <c r="K315" s="155"/>
      <c r="L315" s="156"/>
      <c r="M315" s="148" t="s">
        <v>201</v>
      </c>
      <c r="N315" s="149"/>
      <c r="O315" s="150"/>
      <c r="P315" s="151" t="s">
        <v>169</v>
      </c>
      <c r="Q315" s="152"/>
    </row>
    <row r="316" spans="1:17" s="14" customFormat="1" x14ac:dyDescent="0.2">
      <c r="A316" s="135"/>
      <c r="B316" s="135"/>
      <c r="C316" s="135"/>
      <c r="D316" s="135"/>
      <c r="E316" s="135"/>
      <c r="F316" s="135"/>
      <c r="G316" s="135"/>
      <c r="H316" s="135"/>
      <c r="I316" s="135"/>
      <c r="J316" s="135"/>
      <c r="K316" s="135"/>
      <c r="L316" s="135"/>
      <c r="M316" s="135"/>
      <c r="N316" s="135"/>
      <c r="O316" s="135"/>
      <c r="P316" s="135"/>
      <c r="Q316" s="135"/>
    </row>
    <row r="317" spans="1:17" s="14" customFormat="1" ht="30" customHeight="1" x14ac:dyDescent="0.2">
      <c r="A317" s="135"/>
      <c r="B317" s="135"/>
      <c r="C317" s="135"/>
      <c r="D317" s="135"/>
      <c r="E317" s="135"/>
      <c r="F317" s="135"/>
      <c r="G317" s="135"/>
      <c r="H317" s="135"/>
      <c r="I317" s="135"/>
      <c r="J317" s="135"/>
      <c r="K317" s="157" t="s">
        <v>3</v>
      </c>
      <c r="L317" s="158"/>
      <c r="M317" s="10" t="s">
        <v>106</v>
      </c>
      <c r="N317" s="11" t="s">
        <v>107</v>
      </c>
      <c r="O317" s="12" t="s">
        <v>108</v>
      </c>
      <c r="P317" s="13" t="s">
        <v>4</v>
      </c>
      <c r="Q317" s="135"/>
    </row>
    <row r="318" spans="1:17" s="14" customFormat="1" x14ac:dyDescent="0.2">
      <c r="A318" s="135"/>
      <c r="B318" s="135"/>
      <c r="C318" s="135"/>
      <c r="D318" s="135"/>
      <c r="E318" s="135"/>
      <c r="F318" s="135"/>
      <c r="G318" s="135"/>
      <c r="H318" s="135"/>
      <c r="I318" s="135"/>
      <c r="J318" s="135"/>
      <c r="K318" s="135"/>
      <c r="L318" s="135"/>
      <c r="M318" s="43" t="s">
        <v>5</v>
      </c>
      <c r="N318" s="44" t="s">
        <v>19</v>
      </c>
      <c r="O318" s="45" t="s">
        <v>20</v>
      </c>
      <c r="P318" s="46" t="s">
        <v>6</v>
      </c>
      <c r="Q318" s="135"/>
    </row>
    <row r="319" spans="1:17" s="14" customFormat="1" x14ac:dyDescent="0.2">
      <c r="A319" s="135"/>
      <c r="B319" s="135"/>
      <c r="C319" s="135"/>
      <c r="D319" s="135"/>
      <c r="E319" s="135"/>
      <c r="F319" s="135"/>
      <c r="G319" s="135"/>
      <c r="H319" s="135"/>
      <c r="I319" s="135"/>
      <c r="J319" s="135"/>
      <c r="K319" s="135"/>
      <c r="L319" s="135"/>
      <c r="M319" s="135"/>
      <c r="N319" s="135"/>
      <c r="O319" s="135"/>
      <c r="P319" s="135"/>
      <c r="Q319" s="135"/>
    </row>
    <row r="320" spans="1:17" s="16" customFormat="1" ht="102.75" customHeight="1" x14ac:dyDescent="0.2">
      <c r="A320" s="48" t="s">
        <v>105</v>
      </c>
      <c r="B320" s="48" t="s">
        <v>114</v>
      </c>
      <c r="C320" s="48" t="s">
        <v>115</v>
      </c>
      <c r="D320" s="48" t="s">
        <v>12</v>
      </c>
      <c r="E320" s="48" t="s">
        <v>10</v>
      </c>
      <c r="F320" s="48" t="s">
        <v>11</v>
      </c>
      <c r="G320" s="48" t="s">
        <v>116</v>
      </c>
      <c r="H320" s="48" t="s">
        <v>7</v>
      </c>
      <c r="I320" s="48" t="s">
        <v>9</v>
      </c>
      <c r="J320" s="48" t="s">
        <v>13</v>
      </c>
      <c r="K320" s="48" t="s">
        <v>14</v>
      </c>
      <c r="L320" s="48" t="s">
        <v>18</v>
      </c>
      <c r="M320" s="48" t="s">
        <v>17</v>
      </c>
      <c r="N320" s="48" t="s">
        <v>15</v>
      </c>
      <c r="O320" s="48" t="s">
        <v>8</v>
      </c>
      <c r="P320" s="48" t="s">
        <v>16</v>
      </c>
      <c r="Q320" s="48" t="s">
        <v>113</v>
      </c>
    </row>
    <row r="321" spans="1:17" s="16" customFormat="1" ht="144" customHeight="1" x14ac:dyDescent="0.2">
      <c r="A321" s="91" t="s">
        <v>713</v>
      </c>
      <c r="B321" s="91" t="s">
        <v>1051</v>
      </c>
      <c r="C321" s="91" t="s">
        <v>1052</v>
      </c>
      <c r="D321" s="91" t="s">
        <v>130</v>
      </c>
      <c r="E321" s="91" t="s">
        <v>1053</v>
      </c>
      <c r="F321" s="91" t="s">
        <v>1054</v>
      </c>
      <c r="G321" s="91" t="s">
        <v>174</v>
      </c>
      <c r="H321" s="91" t="s">
        <v>148</v>
      </c>
      <c r="I321" s="91">
        <v>0</v>
      </c>
      <c r="J321" s="91">
        <v>119</v>
      </c>
      <c r="K321" s="92"/>
      <c r="L321" s="92">
        <v>23</v>
      </c>
      <c r="M321" s="93">
        <f>+L321/J321</f>
        <v>0.19327731092436976</v>
      </c>
      <c r="N321" s="91" t="s">
        <v>151</v>
      </c>
      <c r="O321" s="98" t="s">
        <v>1055</v>
      </c>
      <c r="P321" s="91"/>
      <c r="Q321" s="91" t="s">
        <v>1056</v>
      </c>
    </row>
    <row r="322" spans="1:17" s="16" customFormat="1" ht="245.25" customHeight="1" x14ac:dyDescent="0.2">
      <c r="A322" s="91" t="s">
        <v>1057</v>
      </c>
      <c r="B322" s="91" t="s">
        <v>1058</v>
      </c>
      <c r="C322" s="96" t="s">
        <v>1059</v>
      </c>
      <c r="D322" s="96" t="s">
        <v>130</v>
      </c>
      <c r="E322" s="96" t="s">
        <v>1060</v>
      </c>
      <c r="F322" s="96" t="s">
        <v>1061</v>
      </c>
      <c r="G322" s="96" t="s">
        <v>174</v>
      </c>
      <c r="H322" s="96" t="s">
        <v>148</v>
      </c>
      <c r="I322" s="96">
        <v>0</v>
      </c>
      <c r="J322" s="99">
        <v>140448</v>
      </c>
      <c r="K322" s="97"/>
      <c r="L322" s="99">
        <v>397603</v>
      </c>
      <c r="M322" s="93">
        <f t="shared" ref="M322:M325" si="20">+L322/J322</f>
        <v>2.8309623490544542</v>
      </c>
      <c r="N322" s="96" t="s">
        <v>151</v>
      </c>
      <c r="O322" s="98" t="s">
        <v>1062</v>
      </c>
      <c r="P322" s="96" t="s">
        <v>1063</v>
      </c>
      <c r="Q322" s="96" t="s">
        <v>1064</v>
      </c>
    </row>
    <row r="323" spans="1:17" s="16" customFormat="1" ht="141.75" customHeight="1" x14ac:dyDescent="0.2">
      <c r="A323" s="91" t="s">
        <v>1760</v>
      </c>
      <c r="B323" s="91" t="s">
        <v>1065</v>
      </c>
      <c r="C323" s="96" t="s">
        <v>1066</v>
      </c>
      <c r="D323" s="96" t="s">
        <v>130</v>
      </c>
      <c r="E323" s="96" t="s">
        <v>1067</v>
      </c>
      <c r="F323" s="96" t="s">
        <v>1068</v>
      </c>
      <c r="G323" s="96" t="s">
        <v>174</v>
      </c>
      <c r="H323" s="96" t="s">
        <v>148</v>
      </c>
      <c r="I323" s="96">
        <v>0</v>
      </c>
      <c r="J323" s="99">
        <v>13245</v>
      </c>
      <c r="K323" s="97" t="s">
        <v>448</v>
      </c>
      <c r="L323" s="99">
        <f>10700+1190</f>
        <v>11890</v>
      </c>
      <c r="M323" s="93">
        <f t="shared" si="20"/>
        <v>0.89769724424311059</v>
      </c>
      <c r="N323" s="96" t="s">
        <v>151</v>
      </c>
      <c r="O323" s="98" t="s">
        <v>1055</v>
      </c>
      <c r="P323" s="96" t="s">
        <v>448</v>
      </c>
      <c r="Q323" s="96" t="s">
        <v>1064</v>
      </c>
    </row>
    <row r="324" spans="1:17" s="16" customFormat="1" ht="198" customHeight="1" x14ac:dyDescent="0.2">
      <c r="A324" s="91" t="s">
        <v>186</v>
      </c>
      <c r="B324" s="91" t="s">
        <v>1069</v>
      </c>
      <c r="C324" s="96" t="s">
        <v>1070</v>
      </c>
      <c r="D324" s="96" t="s">
        <v>130</v>
      </c>
      <c r="E324" s="96" t="s">
        <v>1071</v>
      </c>
      <c r="F324" s="96" t="s">
        <v>1072</v>
      </c>
      <c r="G324" s="96" t="s">
        <v>174</v>
      </c>
      <c r="H324" s="96" t="s">
        <v>148</v>
      </c>
      <c r="I324" s="96">
        <v>0</v>
      </c>
      <c r="J324" s="99">
        <v>7030</v>
      </c>
      <c r="K324" s="97" t="s">
        <v>448</v>
      </c>
      <c r="L324" s="99">
        <v>7825</v>
      </c>
      <c r="M324" s="93">
        <f t="shared" si="20"/>
        <v>1.1130867709815078</v>
      </c>
      <c r="N324" s="96" t="s">
        <v>151</v>
      </c>
      <c r="O324" s="98" t="s">
        <v>1055</v>
      </c>
      <c r="P324" s="96"/>
      <c r="Q324" s="96" t="s">
        <v>1064</v>
      </c>
    </row>
    <row r="325" spans="1:17" s="16" customFormat="1" ht="204.75" customHeight="1" x14ac:dyDescent="0.2">
      <c r="A325" s="91" t="s">
        <v>122</v>
      </c>
      <c r="B325" s="91" t="s">
        <v>1073</v>
      </c>
      <c r="C325" s="96" t="s">
        <v>1732</v>
      </c>
      <c r="D325" s="96" t="s">
        <v>130</v>
      </c>
      <c r="E325" s="96" t="s">
        <v>1733</v>
      </c>
      <c r="F325" s="96" t="s">
        <v>1074</v>
      </c>
      <c r="G325" s="96" t="s">
        <v>174</v>
      </c>
      <c r="H325" s="96" t="s">
        <v>148</v>
      </c>
      <c r="I325" s="96">
        <v>0</v>
      </c>
      <c r="J325" s="96">
        <v>63</v>
      </c>
      <c r="K325" s="97"/>
      <c r="L325" s="97">
        <v>31</v>
      </c>
      <c r="M325" s="93">
        <f t="shared" si="20"/>
        <v>0.49206349206349204</v>
      </c>
      <c r="N325" s="96" t="s">
        <v>151</v>
      </c>
      <c r="O325" s="98" t="s">
        <v>1055</v>
      </c>
      <c r="P325" s="96" t="s">
        <v>448</v>
      </c>
      <c r="Q325" s="96" t="s">
        <v>1064</v>
      </c>
    </row>
    <row r="326" spans="1:17" s="14" customFormat="1" ht="21" thickBot="1" x14ac:dyDescent="0.25">
      <c r="A326" s="136"/>
      <c r="B326" s="136"/>
      <c r="C326" s="136"/>
      <c r="D326" s="136"/>
      <c r="E326" s="136"/>
      <c r="F326" s="136"/>
      <c r="G326" s="136"/>
      <c r="H326" s="136"/>
      <c r="I326" s="136"/>
      <c r="J326" s="136"/>
      <c r="K326" s="136"/>
      <c r="L326" s="136"/>
      <c r="M326" s="136"/>
      <c r="N326" s="136"/>
      <c r="O326" s="136"/>
      <c r="P326" s="136"/>
      <c r="Q326" s="136"/>
    </row>
    <row r="327" spans="1:17" s="17" customFormat="1" ht="22.5" customHeight="1" thickBot="1" x14ac:dyDescent="0.3">
      <c r="A327" s="142" t="s">
        <v>0</v>
      </c>
      <c r="B327" s="143"/>
      <c r="C327" s="143"/>
      <c r="D327" s="144"/>
      <c r="E327" s="145" t="s">
        <v>38</v>
      </c>
      <c r="F327" s="145"/>
      <c r="G327" s="145"/>
      <c r="H327" s="145"/>
      <c r="I327" s="145"/>
      <c r="J327" s="145"/>
      <c r="K327" s="145"/>
      <c r="L327" s="145"/>
      <c r="M327" s="146" t="s">
        <v>1</v>
      </c>
      <c r="N327" s="146"/>
      <c r="O327" s="146"/>
      <c r="P327" s="147" t="str">
        <f>+VLOOKUP(E327,[3]Hoja3!$A$2:$B$42,2,0)</f>
        <v>0900</v>
      </c>
      <c r="Q327" s="147"/>
    </row>
    <row r="328" spans="1:17" s="14" customFormat="1" ht="33" customHeight="1" thickBot="1" x14ac:dyDescent="0.25">
      <c r="A328" s="142" t="s">
        <v>112</v>
      </c>
      <c r="B328" s="143"/>
      <c r="C328" s="143"/>
      <c r="D328" s="144"/>
      <c r="E328" s="145" t="s">
        <v>1075</v>
      </c>
      <c r="F328" s="145"/>
      <c r="G328" s="145"/>
      <c r="H328" s="145"/>
      <c r="I328" s="145"/>
      <c r="J328" s="145"/>
      <c r="K328" s="145"/>
      <c r="L328" s="145"/>
      <c r="M328" s="146" t="s">
        <v>201</v>
      </c>
      <c r="N328" s="146"/>
      <c r="O328" s="146"/>
      <c r="P328" s="159" t="s">
        <v>30</v>
      </c>
      <c r="Q328" s="159"/>
    </row>
    <row r="329" spans="1:17" s="14" customFormat="1" x14ac:dyDescent="0.2">
      <c r="A329" s="136"/>
      <c r="B329" s="136"/>
      <c r="C329" s="136"/>
      <c r="D329" s="136"/>
      <c r="E329" s="136"/>
      <c r="F329" s="136"/>
      <c r="G329" s="136"/>
      <c r="H329" s="136"/>
      <c r="I329" s="136"/>
      <c r="J329" s="136"/>
      <c r="K329" s="136"/>
      <c r="L329" s="136"/>
      <c r="M329" s="136"/>
      <c r="N329" s="136"/>
      <c r="O329" s="136"/>
      <c r="P329" s="136"/>
      <c r="Q329" s="136"/>
    </row>
    <row r="330" spans="1:17" s="14" customFormat="1" x14ac:dyDescent="0.2">
      <c r="A330" s="136"/>
      <c r="B330" s="136"/>
      <c r="C330" s="136"/>
      <c r="D330" s="136"/>
      <c r="E330" s="136"/>
      <c r="F330" s="136"/>
      <c r="G330" s="136"/>
      <c r="H330" s="136"/>
      <c r="I330" s="136"/>
      <c r="J330" s="136"/>
      <c r="K330" s="140" t="s">
        <v>3</v>
      </c>
      <c r="L330" s="141"/>
      <c r="M330" s="52" t="s">
        <v>106</v>
      </c>
      <c r="N330" s="53" t="s">
        <v>107</v>
      </c>
      <c r="O330" s="54" t="s">
        <v>108</v>
      </c>
      <c r="P330" s="55" t="s">
        <v>4</v>
      </c>
      <c r="Q330" s="136"/>
    </row>
    <row r="331" spans="1:17" s="14" customFormat="1" x14ac:dyDescent="0.2">
      <c r="A331" s="136"/>
      <c r="B331" s="136"/>
      <c r="C331" s="136"/>
      <c r="D331" s="136"/>
      <c r="E331" s="136"/>
      <c r="F331" s="136"/>
      <c r="G331" s="136"/>
      <c r="H331" s="136"/>
      <c r="I331" s="136"/>
      <c r="J331" s="136"/>
      <c r="K331" s="136"/>
      <c r="L331" s="136"/>
      <c r="M331" s="52" t="s">
        <v>5</v>
      </c>
      <c r="N331" s="53" t="s">
        <v>19</v>
      </c>
      <c r="O331" s="54" t="s">
        <v>20</v>
      </c>
      <c r="P331" s="55" t="s">
        <v>6</v>
      </c>
      <c r="Q331" s="136"/>
    </row>
    <row r="332" spans="1:17" s="14" customFormat="1" x14ac:dyDescent="0.2">
      <c r="A332" s="136"/>
      <c r="B332" s="136"/>
      <c r="C332" s="136"/>
      <c r="D332" s="136"/>
      <c r="E332" s="136"/>
      <c r="F332" s="136"/>
      <c r="G332" s="136"/>
      <c r="H332" s="136"/>
      <c r="I332" s="136"/>
      <c r="J332" s="136"/>
      <c r="K332" s="136"/>
      <c r="L332" s="136"/>
      <c r="M332" s="136"/>
      <c r="N332" s="136"/>
      <c r="O332" s="136"/>
      <c r="P332" s="136"/>
      <c r="Q332" s="136"/>
    </row>
    <row r="333" spans="1:17" s="16" customFormat="1" ht="102.75" customHeight="1" x14ac:dyDescent="0.2">
      <c r="A333" s="48" t="s">
        <v>105</v>
      </c>
      <c r="B333" s="48" t="s">
        <v>114</v>
      </c>
      <c r="C333" s="48" t="s">
        <v>115</v>
      </c>
      <c r="D333" s="48" t="s">
        <v>12</v>
      </c>
      <c r="E333" s="48" t="s">
        <v>10</v>
      </c>
      <c r="F333" s="48" t="s">
        <v>11</v>
      </c>
      <c r="G333" s="48" t="s">
        <v>116</v>
      </c>
      <c r="H333" s="48" t="s">
        <v>7</v>
      </c>
      <c r="I333" s="48" t="s">
        <v>9</v>
      </c>
      <c r="J333" s="48" t="s">
        <v>13</v>
      </c>
      <c r="K333" s="48" t="s">
        <v>14</v>
      </c>
      <c r="L333" s="48" t="s">
        <v>18</v>
      </c>
      <c r="M333" s="48" t="s">
        <v>17</v>
      </c>
      <c r="N333" s="48" t="s">
        <v>15</v>
      </c>
      <c r="O333" s="48" t="s">
        <v>8</v>
      </c>
      <c r="P333" s="48" t="s">
        <v>16</v>
      </c>
      <c r="Q333" s="48" t="s">
        <v>113</v>
      </c>
    </row>
    <row r="334" spans="1:17" s="6" customFormat="1" ht="219.75" customHeight="1" x14ac:dyDescent="0.25">
      <c r="A334" s="100" t="s">
        <v>110</v>
      </c>
      <c r="B334" s="101" t="s">
        <v>1076</v>
      </c>
      <c r="C334" s="100" t="s">
        <v>1077</v>
      </c>
      <c r="D334" s="102" t="s">
        <v>292</v>
      </c>
      <c r="E334" s="102" t="s">
        <v>1078</v>
      </c>
      <c r="F334" s="101" t="s">
        <v>1079</v>
      </c>
      <c r="G334" s="102" t="s">
        <v>1444</v>
      </c>
      <c r="H334" s="102" t="s">
        <v>1080</v>
      </c>
      <c r="I334" s="103">
        <v>842425333</v>
      </c>
      <c r="J334" s="103">
        <v>895437953</v>
      </c>
      <c r="K334" s="104"/>
      <c r="L334" s="105">
        <f>653842081.41+58854643.53+58175802.65</f>
        <v>770872527.58999991</v>
      </c>
      <c r="M334" s="106">
        <f>+L334/J334</f>
        <v>0.86088882541479672</v>
      </c>
      <c r="N334" s="102" t="s">
        <v>151</v>
      </c>
      <c r="O334" s="91" t="s">
        <v>1081</v>
      </c>
      <c r="P334" s="107" t="s">
        <v>1082</v>
      </c>
      <c r="Q334" s="91" t="s">
        <v>1083</v>
      </c>
    </row>
    <row r="335" spans="1:17" s="7" customFormat="1" ht="178.5" customHeight="1" x14ac:dyDescent="0.25">
      <c r="A335" s="100" t="s">
        <v>120</v>
      </c>
      <c r="B335" s="100" t="s">
        <v>1084</v>
      </c>
      <c r="C335" s="100" t="s">
        <v>1085</v>
      </c>
      <c r="D335" s="100" t="s">
        <v>130</v>
      </c>
      <c r="E335" s="100" t="s">
        <v>1086</v>
      </c>
      <c r="F335" s="100" t="s">
        <v>1087</v>
      </c>
      <c r="G335" s="100" t="s">
        <v>174</v>
      </c>
      <c r="H335" s="100" t="s">
        <v>1080</v>
      </c>
      <c r="I335" s="100">
        <v>12</v>
      </c>
      <c r="J335" s="100">
        <v>12</v>
      </c>
      <c r="K335" s="108"/>
      <c r="L335" s="108">
        <v>9</v>
      </c>
      <c r="M335" s="93">
        <f>+L335/J335</f>
        <v>0.75</v>
      </c>
      <c r="N335" s="100" t="s">
        <v>151</v>
      </c>
      <c r="O335" s="91" t="s">
        <v>1088</v>
      </c>
      <c r="P335" s="91" t="s">
        <v>1089</v>
      </c>
      <c r="Q335" s="91" t="s">
        <v>1090</v>
      </c>
    </row>
    <row r="336" spans="1:17" s="6" customFormat="1" ht="207" customHeight="1" x14ac:dyDescent="0.25">
      <c r="A336" s="100" t="s">
        <v>109</v>
      </c>
      <c r="B336" s="100" t="s">
        <v>1091</v>
      </c>
      <c r="C336" s="100" t="s">
        <v>1092</v>
      </c>
      <c r="D336" s="100" t="s">
        <v>292</v>
      </c>
      <c r="E336" s="100" t="s">
        <v>1734</v>
      </c>
      <c r="F336" s="100" t="s">
        <v>1093</v>
      </c>
      <c r="G336" s="102" t="s">
        <v>1444</v>
      </c>
      <c r="H336" s="100" t="s">
        <v>1080</v>
      </c>
      <c r="I336" s="100">
        <v>7500</v>
      </c>
      <c r="J336" s="100">
        <v>12000</v>
      </c>
      <c r="K336" s="108"/>
      <c r="L336" s="100">
        <f>503+69+4673</f>
        <v>5245</v>
      </c>
      <c r="M336" s="106">
        <f>+L336/J336</f>
        <v>0.43708333333333332</v>
      </c>
      <c r="N336" s="102" t="s">
        <v>151</v>
      </c>
      <c r="O336" s="107" t="s">
        <v>1094</v>
      </c>
      <c r="P336" s="107" t="s">
        <v>1095</v>
      </c>
      <c r="Q336" s="91" t="s">
        <v>1096</v>
      </c>
    </row>
    <row r="337" spans="1:17" s="7" customFormat="1" ht="235.5" customHeight="1" x14ac:dyDescent="0.25">
      <c r="A337" s="100" t="s">
        <v>121</v>
      </c>
      <c r="B337" s="100" t="s">
        <v>1097</v>
      </c>
      <c r="C337" s="100" t="s">
        <v>1098</v>
      </c>
      <c r="D337" s="100" t="s">
        <v>130</v>
      </c>
      <c r="E337" s="100" t="s">
        <v>1099</v>
      </c>
      <c r="F337" s="100" t="s">
        <v>1100</v>
      </c>
      <c r="G337" s="100" t="s">
        <v>174</v>
      </c>
      <c r="H337" s="100" t="s">
        <v>1080</v>
      </c>
      <c r="I337" s="100">
        <v>254</v>
      </c>
      <c r="J337" s="100">
        <v>650</v>
      </c>
      <c r="K337" s="108"/>
      <c r="L337" s="108">
        <f>412+16</f>
        <v>428</v>
      </c>
      <c r="M337" s="93">
        <f>+L337/J337</f>
        <v>0.65846153846153843</v>
      </c>
      <c r="N337" s="100" t="s">
        <v>151</v>
      </c>
      <c r="O337" s="91" t="s">
        <v>1101</v>
      </c>
      <c r="P337" s="91" t="s">
        <v>1102</v>
      </c>
      <c r="Q337" s="91" t="s">
        <v>1103</v>
      </c>
    </row>
    <row r="338" spans="1:17" s="14" customFormat="1" ht="21" thickBot="1" x14ac:dyDescent="0.25">
      <c r="A338" s="136"/>
      <c r="B338" s="136"/>
      <c r="C338" s="136"/>
      <c r="D338" s="136"/>
      <c r="E338" s="136"/>
      <c r="F338" s="136"/>
      <c r="G338" s="136"/>
      <c r="H338" s="136"/>
      <c r="I338" s="136"/>
      <c r="J338" s="136"/>
      <c r="K338" s="136"/>
      <c r="L338" s="136"/>
      <c r="M338" s="136"/>
      <c r="N338" s="136"/>
      <c r="O338" s="136"/>
      <c r="P338" s="136"/>
      <c r="Q338" s="136"/>
    </row>
    <row r="339" spans="1:17" s="14" customFormat="1" ht="21" thickBot="1" x14ac:dyDescent="0.25">
      <c r="A339" s="148" t="s">
        <v>0</v>
      </c>
      <c r="B339" s="149"/>
      <c r="C339" s="149"/>
      <c r="D339" s="153"/>
      <c r="E339" s="154" t="s">
        <v>1104</v>
      </c>
      <c r="F339" s="155"/>
      <c r="G339" s="155"/>
      <c r="H339" s="155"/>
      <c r="I339" s="155"/>
      <c r="J339" s="155"/>
      <c r="K339" s="155"/>
      <c r="L339" s="156"/>
      <c r="M339" s="148" t="s">
        <v>1</v>
      </c>
      <c r="N339" s="149"/>
      <c r="O339" s="150"/>
      <c r="P339" s="151">
        <v>2400</v>
      </c>
      <c r="Q339" s="152"/>
    </row>
    <row r="340" spans="1:17" s="14" customFormat="1" ht="27.75" customHeight="1" thickBot="1" x14ac:dyDescent="0.25">
      <c r="A340" s="148" t="s">
        <v>112</v>
      </c>
      <c r="B340" s="149"/>
      <c r="C340" s="149"/>
      <c r="D340" s="153"/>
      <c r="E340" s="154" t="s">
        <v>1105</v>
      </c>
      <c r="F340" s="155"/>
      <c r="G340" s="155"/>
      <c r="H340" s="155"/>
      <c r="I340" s="155"/>
      <c r="J340" s="155"/>
      <c r="K340" s="155"/>
      <c r="L340" s="156"/>
      <c r="M340" s="148" t="s">
        <v>201</v>
      </c>
      <c r="N340" s="149"/>
      <c r="O340" s="150"/>
      <c r="P340" s="151" t="s">
        <v>169</v>
      </c>
      <c r="Q340" s="152"/>
    </row>
    <row r="341" spans="1:17" s="14" customFormat="1" x14ac:dyDescent="0.2">
      <c r="A341" s="135"/>
      <c r="B341" s="135"/>
      <c r="C341" s="135"/>
      <c r="D341" s="135"/>
      <c r="E341" s="135"/>
      <c r="F341" s="135"/>
      <c r="G341" s="135"/>
      <c r="H341" s="135"/>
      <c r="I341" s="135"/>
      <c r="J341" s="135"/>
      <c r="K341" s="135"/>
      <c r="L341" s="138"/>
      <c r="M341" s="135"/>
      <c r="N341" s="135"/>
      <c r="O341" s="135"/>
      <c r="P341" s="135"/>
      <c r="Q341" s="135"/>
    </row>
    <row r="342" spans="1:17" s="14" customFormat="1" ht="30" customHeight="1" x14ac:dyDescent="0.2">
      <c r="A342" s="135"/>
      <c r="B342" s="135"/>
      <c r="C342" s="135"/>
      <c r="D342" s="135"/>
      <c r="E342" s="135"/>
      <c r="F342" s="135"/>
      <c r="G342" s="135"/>
      <c r="H342" s="135"/>
      <c r="I342" s="135"/>
      <c r="J342" s="135"/>
      <c r="K342" s="157" t="s">
        <v>3</v>
      </c>
      <c r="L342" s="158"/>
      <c r="M342" s="10" t="s">
        <v>106</v>
      </c>
      <c r="N342" s="11" t="s">
        <v>107</v>
      </c>
      <c r="O342" s="12" t="s">
        <v>108</v>
      </c>
      <c r="P342" s="13" t="s">
        <v>4</v>
      </c>
      <c r="Q342" s="135"/>
    </row>
    <row r="343" spans="1:17" s="14" customFormat="1" x14ac:dyDescent="0.2">
      <c r="A343" s="135"/>
      <c r="B343" s="135"/>
      <c r="C343" s="135"/>
      <c r="D343" s="135"/>
      <c r="E343" s="135"/>
      <c r="F343" s="135"/>
      <c r="G343" s="135"/>
      <c r="H343" s="135"/>
      <c r="I343" s="135"/>
      <c r="J343" s="135"/>
      <c r="K343" s="135"/>
      <c r="L343" s="138"/>
      <c r="M343" s="43" t="s">
        <v>5</v>
      </c>
      <c r="N343" s="44" t="s">
        <v>19</v>
      </c>
      <c r="O343" s="45" t="s">
        <v>20</v>
      </c>
      <c r="P343" s="46" t="s">
        <v>6</v>
      </c>
      <c r="Q343" s="135"/>
    </row>
    <row r="344" spans="1:17" s="14" customFormat="1" x14ac:dyDescent="0.2">
      <c r="A344" s="135"/>
      <c r="B344" s="135"/>
      <c r="C344" s="135"/>
      <c r="D344" s="135"/>
      <c r="E344" s="135"/>
      <c r="F344" s="135"/>
      <c r="G344" s="135"/>
      <c r="H344" s="135"/>
      <c r="I344" s="135"/>
      <c r="J344" s="135"/>
      <c r="K344" s="135"/>
      <c r="L344" s="138"/>
      <c r="M344" s="135"/>
      <c r="N344" s="135"/>
      <c r="O344" s="135"/>
      <c r="P344" s="135"/>
      <c r="Q344" s="135"/>
    </row>
    <row r="345" spans="1:17" s="16" customFormat="1" ht="102.75" customHeight="1" x14ac:dyDescent="0.2">
      <c r="A345" s="48" t="s">
        <v>105</v>
      </c>
      <c r="B345" s="48" t="s">
        <v>114</v>
      </c>
      <c r="C345" s="48" t="s">
        <v>115</v>
      </c>
      <c r="D345" s="48" t="s">
        <v>12</v>
      </c>
      <c r="E345" s="48" t="s">
        <v>10</v>
      </c>
      <c r="F345" s="48" t="s">
        <v>11</v>
      </c>
      <c r="G345" s="48" t="s">
        <v>116</v>
      </c>
      <c r="H345" s="48" t="s">
        <v>7</v>
      </c>
      <c r="I345" s="48" t="s">
        <v>9</v>
      </c>
      <c r="J345" s="48" t="s">
        <v>13</v>
      </c>
      <c r="K345" s="48" t="s">
        <v>14</v>
      </c>
      <c r="L345" s="48" t="s">
        <v>18</v>
      </c>
      <c r="M345" s="48" t="s">
        <v>17</v>
      </c>
      <c r="N345" s="48" t="s">
        <v>15</v>
      </c>
      <c r="O345" s="48" t="s">
        <v>8</v>
      </c>
      <c r="P345" s="48" t="s">
        <v>16</v>
      </c>
      <c r="Q345" s="48" t="s">
        <v>113</v>
      </c>
    </row>
    <row r="346" spans="1:17" s="16" customFormat="1" ht="128.25" customHeight="1" x14ac:dyDescent="0.2">
      <c r="A346" s="5" t="s">
        <v>110</v>
      </c>
      <c r="B346" s="5" t="s">
        <v>1106</v>
      </c>
      <c r="C346" s="5" t="s">
        <v>1107</v>
      </c>
      <c r="D346" s="5" t="s">
        <v>292</v>
      </c>
      <c r="E346" s="5" t="s">
        <v>1108</v>
      </c>
      <c r="F346" s="5" t="s">
        <v>1109</v>
      </c>
      <c r="G346" s="5" t="s">
        <v>174</v>
      </c>
      <c r="H346" s="5" t="s">
        <v>148</v>
      </c>
      <c r="I346" s="5">
        <v>40</v>
      </c>
      <c r="J346" s="5">
        <v>40</v>
      </c>
      <c r="K346" s="8"/>
      <c r="L346" s="8">
        <v>25</v>
      </c>
      <c r="M346" s="50">
        <f>+L346/J346</f>
        <v>0.625</v>
      </c>
      <c r="N346" s="5" t="s">
        <v>151</v>
      </c>
      <c r="O346" s="5" t="s">
        <v>1110</v>
      </c>
      <c r="P346" s="5" t="s">
        <v>1757</v>
      </c>
      <c r="Q346" s="5" t="s">
        <v>1104</v>
      </c>
    </row>
    <row r="347" spans="1:17" s="16" customFormat="1" ht="207.75" customHeight="1" x14ac:dyDescent="0.2">
      <c r="A347" s="5" t="s">
        <v>120</v>
      </c>
      <c r="B347" s="5" t="s">
        <v>1111</v>
      </c>
      <c r="C347" s="51" t="s">
        <v>1112</v>
      </c>
      <c r="D347" s="51" t="s">
        <v>292</v>
      </c>
      <c r="E347" s="51" t="s">
        <v>1113</v>
      </c>
      <c r="F347" s="51" t="s">
        <v>1114</v>
      </c>
      <c r="G347" s="51" t="s">
        <v>174</v>
      </c>
      <c r="H347" s="51" t="s">
        <v>148</v>
      </c>
      <c r="I347" s="109">
        <v>282690</v>
      </c>
      <c r="J347" s="109">
        <v>230000</v>
      </c>
      <c r="K347" s="110">
        <v>250000</v>
      </c>
      <c r="L347" s="110">
        <v>316462</v>
      </c>
      <c r="M347" s="50">
        <f>+L347/K347</f>
        <v>1.2658480000000001</v>
      </c>
      <c r="N347" s="51" t="s">
        <v>151</v>
      </c>
      <c r="O347" s="5" t="s">
        <v>1115</v>
      </c>
      <c r="P347" s="36" t="s">
        <v>1116</v>
      </c>
      <c r="Q347" s="5" t="s">
        <v>1104</v>
      </c>
    </row>
    <row r="348" spans="1:17" s="16" customFormat="1" ht="143.25" customHeight="1" x14ac:dyDescent="0.2">
      <c r="A348" s="5" t="s">
        <v>109</v>
      </c>
      <c r="B348" s="5" t="s">
        <v>1117</v>
      </c>
      <c r="C348" s="51" t="s">
        <v>1118</v>
      </c>
      <c r="D348" s="51" t="s">
        <v>292</v>
      </c>
      <c r="E348" s="51" t="s">
        <v>1119</v>
      </c>
      <c r="F348" s="51" t="s">
        <v>1120</v>
      </c>
      <c r="G348" s="51" t="s">
        <v>174</v>
      </c>
      <c r="H348" s="51" t="s">
        <v>148</v>
      </c>
      <c r="I348" s="109">
        <v>800000</v>
      </c>
      <c r="J348" s="109">
        <v>800000</v>
      </c>
      <c r="K348" s="109"/>
      <c r="L348" s="109">
        <v>948255</v>
      </c>
      <c r="M348" s="50">
        <f>+L348/J348</f>
        <v>1.18531875</v>
      </c>
      <c r="N348" s="51" t="s">
        <v>151</v>
      </c>
      <c r="O348" s="5" t="s">
        <v>1115</v>
      </c>
      <c r="P348" s="51"/>
      <c r="Q348" s="5" t="s">
        <v>1104</v>
      </c>
    </row>
    <row r="349" spans="1:17" s="16" customFormat="1" ht="171" customHeight="1" x14ac:dyDescent="0.2">
      <c r="A349" s="5" t="s">
        <v>121</v>
      </c>
      <c r="B349" s="5" t="s">
        <v>1121</v>
      </c>
      <c r="C349" s="51" t="s">
        <v>1122</v>
      </c>
      <c r="D349" s="51" t="s">
        <v>292</v>
      </c>
      <c r="E349" s="51" t="s">
        <v>1123</v>
      </c>
      <c r="F349" s="51" t="s">
        <v>1124</v>
      </c>
      <c r="G349" s="51" t="s">
        <v>174</v>
      </c>
      <c r="H349" s="51" t="s">
        <v>148</v>
      </c>
      <c r="I349" s="109">
        <v>800000</v>
      </c>
      <c r="J349" s="109">
        <v>800000</v>
      </c>
      <c r="K349" s="109"/>
      <c r="L349" s="109">
        <v>781701</v>
      </c>
      <c r="M349" s="50">
        <f>+L349/J349</f>
        <v>0.97712624999999997</v>
      </c>
      <c r="N349" s="51" t="s">
        <v>151</v>
      </c>
      <c r="O349" s="5" t="s">
        <v>1115</v>
      </c>
      <c r="P349" s="51"/>
      <c r="Q349" s="5" t="s">
        <v>1104</v>
      </c>
    </row>
    <row r="350" spans="1:17" s="16" customFormat="1" ht="408.95" customHeight="1" x14ac:dyDescent="0.2">
      <c r="A350" s="5" t="s">
        <v>396</v>
      </c>
      <c r="B350" s="5" t="s">
        <v>1125</v>
      </c>
      <c r="C350" s="51" t="s">
        <v>1126</v>
      </c>
      <c r="D350" s="51" t="s">
        <v>292</v>
      </c>
      <c r="E350" s="51" t="s">
        <v>1127</v>
      </c>
      <c r="F350" s="74" t="s">
        <v>1128</v>
      </c>
      <c r="G350" s="51" t="s">
        <v>174</v>
      </c>
      <c r="H350" s="51" t="s">
        <v>148</v>
      </c>
      <c r="I350" s="51">
        <v>10</v>
      </c>
      <c r="J350" s="51">
        <v>10</v>
      </c>
      <c r="K350" s="9"/>
      <c r="L350" s="9">
        <v>7</v>
      </c>
      <c r="M350" s="50">
        <f t="shared" ref="M350" si="21">+L350/J350</f>
        <v>0.7</v>
      </c>
      <c r="N350" s="51" t="s">
        <v>151</v>
      </c>
      <c r="O350" s="51" t="s">
        <v>1758</v>
      </c>
      <c r="P350" s="51"/>
      <c r="Q350" s="5" t="s">
        <v>1104</v>
      </c>
    </row>
    <row r="351" spans="1:17" s="14" customFormat="1" ht="21" thickBot="1" x14ac:dyDescent="0.25">
      <c r="A351" s="136"/>
      <c r="B351" s="136"/>
      <c r="C351" s="136"/>
      <c r="D351" s="136"/>
      <c r="E351" s="136"/>
      <c r="F351" s="136"/>
      <c r="G351" s="136"/>
      <c r="H351" s="136"/>
      <c r="I351" s="136"/>
      <c r="J351" s="136"/>
      <c r="K351" s="136"/>
      <c r="L351" s="136"/>
      <c r="M351" s="136"/>
      <c r="N351" s="136"/>
      <c r="O351" s="136"/>
      <c r="P351" s="136"/>
      <c r="Q351" s="136"/>
    </row>
    <row r="352" spans="1:17" s="14" customFormat="1" ht="21" thickBot="1" x14ac:dyDescent="0.25">
      <c r="A352" s="148" t="s">
        <v>0</v>
      </c>
      <c r="B352" s="149"/>
      <c r="C352" s="149"/>
      <c r="D352" s="153"/>
      <c r="E352" s="154" t="s">
        <v>50</v>
      </c>
      <c r="F352" s="155"/>
      <c r="G352" s="155"/>
      <c r="H352" s="155"/>
      <c r="I352" s="155"/>
      <c r="J352" s="155"/>
      <c r="K352" s="155"/>
      <c r="L352" s="156"/>
      <c r="M352" s="148" t="s">
        <v>1</v>
      </c>
      <c r="N352" s="149"/>
      <c r="O352" s="150"/>
      <c r="P352" s="151">
        <v>1500</v>
      </c>
      <c r="Q352" s="152"/>
    </row>
    <row r="353" spans="1:17" s="14" customFormat="1" ht="27.75" customHeight="1" thickBot="1" x14ac:dyDescent="0.25">
      <c r="A353" s="148" t="s">
        <v>112</v>
      </c>
      <c r="B353" s="149"/>
      <c r="C353" s="149"/>
      <c r="D353" s="153"/>
      <c r="E353" s="154" t="s">
        <v>1129</v>
      </c>
      <c r="F353" s="155"/>
      <c r="G353" s="155"/>
      <c r="H353" s="155"/>
      <c r="I353" s="155"/>
      <c r="J353" s="155"/>
      <c r="K353" s="155"/>
      <c r="L353" s="156"/>
      <c r="M353" s="148" t="s">
        <v>171</v>
      </c>
      <c r="N353" s="149"/>
      <c r="O353" s="150"/>
      <c r="P353" s="151" t="s">
        <v>169</v>
      </c>
      <c r="Q353" s="152"/>
    </row>
    <row r="354" spans="1:17" s="14" customFormat="1" x14ac:dyDescent="0.2">
      <c r="A354" s="135"/>
      <c r="B354" s="135"/>
      <c r="C354" s="135"/>
      <c r="D354" s="135"/>
      <c r="E354" s="135"/>
      <c r="F354" s="135"/>
      <c r="G354" s="135"/>
      <c r="H354" s="135"/>
      <c r="I354" s="133"/>
      <c r="J354" s="135"/>
      <c r="K354" s="135"/>
      <c r="L354" s="135"/>
      <c r="M354" s="135"/>
      <c r="N354" s="135"/>
      <c r="O354" s="135"/>
      <c r="P354" s="135"/>
      <c r="Q354" s="135"/>
    </row>
    <row r="355" spans="1:17" s="24" customFormat="1" ht="30" customHeight="1" x14ac:dyDescent="0.25">
      <c r="A355" s="135"/>
      <c r="B355" s="135"/>
      <c r="C355" s="135"/>
      <c r="D355" s="135"/>
      <c r="E355" s="135"/>
      <c r="F355" s="135"/>
      <c r="G355" s="135"/>
      <c r="H355" s="135"/>
      <c r="I355" s="133"/>
      <c r="J355" s="135"/>
      <c r="K355" s="157" t="s">
        <v>3</v>
      </c>
      <c r="L355" s="158"/>
      <c r="M355" s="10" t="s">
        <v>106</v>
      </c>
      <c r="N355" s="11" t="s">
        <v>107</v>
      </c>
      <c r="O355" s="12" t="s">
        <v>108</v>
      </c>
      <c r="P355" s="13" t="s">
        <v>4</v>
      </c>
      <c r="Q355" s="135"/>
    </row>
    <row r="356" spans="1:17" s="24" customFormat="1" x14ac:dyDescent="0.25">
      <c r="A356" s="135"/>
      <c r="B356" s="135"/>
      <c r="C356" s="135"/>
      <c r="D356" s="135"/>
      <c r="E356" s="135"/>
      <c r="F356" s="135"/>
      <c r="G356" s="135"/>
      <c r="H356" s="135"/>
      <c r="I356" s="133"/>
      <c r="J356" s="135"/>
      <c r="K356" s="135"/>
      <c r="L356" s="135"/>
      <c r="M356" s="43" t="s">
        <v>5</v>
      </c>
      <c r="N356" s="44" t="s">
        <v>19</v>
      </c>
      <c r="O356" s="45" t="s">
        <v>20</v>
      </c>
      <c r="P356" s="46" t="s">
        <v>6</v>
      </c>
      <c r="Q356" s="135"/>
    </row>
    <row r="357" spans="1:17" s="14" customFormat="1" x14ac:dyDescent="0.2">
      <c r="A357" s="135"/>
      <c r="B357" s="135"/>
      <c r="C357" s="135"/>
      <c r="D357" s="135"/>
      <c r="E357" s="135"/>
      <c r="F357" s="135"/>
      <c r="G357" s="135"/>
      <c r="H357" s="135"/>
      <c r="I357" s="133"/>
      <c r="J357" s="135"/>
      <c r="K357" s="135"/>
      <c r="L357" s="135"/>
      <c r="M357" s="135"/>
      <c r="N357" s="135"/>
      <c r="O357" s="135"/>
      <c r="P357" s="135"/>
      <c r="Q357" s="135"/>
    </row>
    <row r="358" spans="1:17" s="16" customFormat="1" ht="102.75" customHeight="1" x14ac:dyDescent="0.2">
      <c r="A358" s="48" t="s">
        <v>105</v>
      </c>
      <c r="B358" s="48" t="s">
        <v>114</v>
      </c>
      <c r="C358" s="48" t="s">
        <v>115</v>
      </c>
      <c r="D358" s="48" t="s">
        <v>12</v>
      </c>
      <c r="E358" s="48" t="s">
        <v>10</v>
      </c>
      <c r="F358" s="48" t="s">
        <v>11</v>
      </c>
      <c r="G358" s="48" t="s">
        <v>116</v>
      </c>
      <c r="H358" s="48" t="s">
        <v>7</v>
      </c>
      <c r="I358" s="48" t="s">
        <v>9</v>
      </c>
      <c r="J358" s="48" t="s">
        <v>13</v>
      </c>
      <c r="K358" s="48" t="s">
        <v>14</v>
      </c>
      <c r="L358" s="48" t="s">
        <v>18</v>
      </c>
      <c r="M358" s="48" t="s">
        <v>17</v>
      </c>
      <c r="N358" s="48" t="s">
        <v>15</v>
      </c>
      <c r="O358" s="48" t="s">
        <v>8</v>
      </c>
      <c r="P358" s="48" t="s">
        <v>16</v>
      </c>
      <c r="Q358" s="48" t="s">
        <v>113</v>
      </c>
    </row>
    <row r="359" spans="1:17" s="16" customFormat="1" ht="246.75" customHeight="1" x14ac:dyDescent="0.2">
      <c r="A359" s="91" t="s">
        <v>110</v>
      </c>
      <c r="B359" s="91" t="s">
        <v>1130</v>
      </c>
      <c r="C359" s="96" t="s">
        <v>1131</v>
      </c>
      <c r="D359" s="96" t="s">
        <v>130</v>
      </c>
      <c r="E359" s="96" t="s">
        <v>1132</v>
      </c>
      <c r="F359" s="96" t="s">
        <v>1133</v>
      </c>
      <c r="G359" s="96" t="s">
        <v>1134</v>
      </c>
      <c r="H359" s="96" t="s">
        <v>148</v>
      </c>
      <c r="I359" s="111">
        <v>13067</v>
      </c>
      <c r="J359" s="91">
        <v>7510</v>
      </c>
      <c r="K359" s="92"/>
      <c r="L359" s="92">
        <v>1761</v>
      </c>
      <c r="M359" s="93">
        <f>+L359/J359</f>
        <v>0.23448735019973369</v>
      </c>
      <c r="N359" s="91" t="s">
        <v>151</v>
      </c>
      <c r="O359" s="91" t="s">
        <v>1135</v>
      </c>
      <c r="P359" s="94" t="s">
        <v>1735</v>
      </c>
      <c r="Q359" s="91" t="s">
        <v>1136</v>
      </c>
    </row>
    <row r="360" spans="1:17" s="16" customFormat="1" ht="162" customHeight="1" x14ac:dyDescent="0.2">
      <c r="A360" s="91" t="s">
        <v>120</v>
      </c>
      <c r="B360" s="91" t="s">
        <v>1137</v>
      </c>
      <c r="C360" s="96" t="s">
        <v>1138</v>
      </c>
      <c r="D360" s="96" t="s">
        <v>130</v>
      </c>
      <c r="E360" s="96" t="s">
        <v>1132</v>
      </c>
      <c r="F360" s="96" t="s">
        <v>1133</v>
      </c>
      <c r="G360" s="96" t="s">
        <v>1134</v>
      </c>
      <c r="H360" s="96" t="s">
        <v>148</v>
      </c>
      <c r="I360" s="111">
        <v>2718</v>
      </c>
      <c r="J360" s="96">
        <v>1580</v>
      </c>
      <c r="K360" s="97"/>
      <c r="L360" s="97">
        <v>782</v>
      </c>
      <c r="M360" s="93">
        <f>+L360/J360</f>
        <v>0.49493670886075947</v>
      </c>
      <c r="N360" s="96" t="s">
        <v>151</v>
      </c>
      <c r="O360" s="91" t="s">
        <v>1135</v>
      </c>
      <c r="P360" s="91"/>
      <c r="Q360" s="96" t="s">
        <v>1136</v>
      </c>
    </row>
    <row r="361" spans="1:17" s="21" customFormat="1" ht="132.75" customHeight="1" x14ac:dyDescent="0.2">
      <c r="A361" s="94" t="s">
        <v>1139</v>
      </c>
      <c r="B361" s="94" t="s">
        <v>1140</v>
      </c>
      <c r="C361" s="94" t="s">
        <v>1141</v>
      </c>
      <c r="D361" s="94" t="s">
        <v>130</v>
      </c>
      <c r="E361" s="94" t="s">
        <v>1142</v>
      </c>
      <c r="F361" s="94" t="s">
        <v>1143</v>
      </c>
      <c r="G361" s="94" t="s">
        <v>1134</v>
      </c>
      <c r="H361" s="94" t="s">
        <v>148</v>
      </c>
      <c r="I361" s="94">
        <v>216</v>
      </c>
      <c r="J361" s="94">
        <v>120</v>
      </c>
      <c r="K361" s="112">
        <v>435</v>
      </c>
      <c r="L361" s="113">
        <v>200</v>
      </c>
      <c r="M361" s="106">
        <f>L361/K361</f>
        <v>0.45977011494252873</v>
      </c>
      <c r="N361" s="94" t="s">
        <v>151</v>
      </c>
      <c r="O361" s="94" t="s">
        <v>1144</v>
      </c>
      <c r="P361" s="94"/>
      <c r="Q361" s="94" t="s">
        <v>1136</v>
      </c>
    </row>
    <row r="362" spans="1:17" s="21" customFormat="1" ht="242.25" customHeight="1" x14ac:dyDescent="0.2">
      <c r="A362" s="94" t="s">
        <v>1145</v>
      </c>
      <c r="B362" s="94" t="s">
        <v>1146</v>
      </c>
      <c r="C362" s="94" t="s">
        <v>1147</v>
      </c>
      <c r="D362" s="94" t="s">
        <v>130</v>
      </c>
      <c r="E362" s="94" t="s">
        <v>1148</v>
      </c>
      <c r="F362" s="94" t="s">
        <v>1149</v>
      </c>
      <c r="G362" s="94" t="s">
        <v>1134</v>
      </c>
      <c r="H362" s="94" t="s">
        <v>148</v>
      </c>
      <c r="I362" s="114">
        <v>2225</v>
      </c>
      <c r="J362" s="94">
        <v>1400</v>
      </c>
      <c r="K362" s="112">
        <v>8435</v>
      </c>
      <c r="L362" s="113">
        <v>5002</v>
      </c>
      <c r="M362" s="106">
        <f>L362/K362</f>
        <v>0.59300533491404861</v>
      </c>
      <c r="N362" s="94" t="s">
        <v>151</v>
      </c>
      <c r="O362" s="94" t="s">
        <v>1150</v>
      </c>
      <c r="P362" s="94"/>
      <c r="Q362" s="94" t="s">
        <v>1151</v>
      </c>
    </row>
    <row r="363" spans="1:17" s="21" customFormat="1" ht="159" customHeight="1" x14ac:dyDescent="0.2">
      <c r="A363" s="94" t="s">
        <v>1152</v>
      </c>
      <c r="B363" s="94" t="s">
        <v>1153</v>
      </c>
      <c r="C363" s="95" t="s">
        <v>1154</v>
      </c>
      <c r="D363" s="95" t="s">
        <v>130</v>
      </c>
      <c r="E363" s="95" t="s">
        <v>1155</v>
      </c>
      <c r="F363" s="95" t="s">
        <v>1156</v>
      </c>
      <c r="G363" s="95" t="s">
        <v>1134</v>
      </c>
      <c r="H363" s="95" t="s">
        <v>148</v>
      </c>
      <c r="I363" s="111">
        <v>40500</v>
      </c>
      <c r="J363" s="95">
        <v>37500</v>
      </c>
      <c r="K363" s="112">
        <v>75000</v>
      </c>
      <c r="L363" s="112">
        <v>70063</v>
      </c>
      <c r="M363" s="106">
        <f>+L363/K363</f>
        <v>0.9341733333333333</v>
      </c>
      <c r="N363" s="95" t="s">
        <v>151</v>
      </c>
      <c r="O363" s="94" t="s">
        <v>1157</v>
      </c>
      <c r="P363" s="95"/>
      <c r="Q363" s="95" t="s">
        <v>1151</v>
      </c>
    </row>
    <row r="364" spans="1:17" s="21" customFormat="1" ht="172.5" customHeight="1" x14ac:dyDescent="0.2">
      <c r="A364" s="94" t="s">
        <v>1158</v>
      </c>
      <c r="B364" s="94" t="s">
        <v>1159</v>
      </c>
      <c r="C364" s="95" t="s">
        <v>1154</v>
      </c>
      <c r="D364" s="95" t="s">
        <v>130</v>
      </c>
      <c r="E364" s="95" t="s">
        <v>1155</v>
      </c>
      <c r="F364" s="95" t="s">
        <v>1156</v>
      </c>
      <c r="G364" s="95" t="s">
        <v>1134</v>
      </c>
      <c r="H364" s="95" t="s">
        <v>148</v>
      </c>
      <c r="I364" s="111">
        <v>13500</v>
      </c>
      <c r="J364" s="95">
        <v>12500</v>
      </c>
      <c r="K364" s="112">
        <v>25000</v>
      </c>
      <c r="L364" s="112">
        <v>33986</v>
      </c>
      <c r="M364" s="106">
        <f>+L364/K364</f>
        <v>1.35944</v>
      </c>
      <c r="N364" s="95" t="s">
        <v>151</v>
      </c>
      <c r="O364" s="94" t="s">
        <v>1157</v>
      </c>
      <c r="P364" s="95" t="s">
        <v>1736</v>
      </c>
      <c r="Q364" s="95" t="s">
        <v>1151</v>
      </c>
    </row>
    <row r="365" spans="1:17" s="21" customFormat="1" ht="192.75" customHeight="1" x14ac:dyDescent="0.2">
      <c r="A365" s="94" t="s">
        <v>1160</v>
      </c>
      <c r="B365" s="94" t="s">
        <v>1161</v>
      </c>
      <c r="C365" s="95" t="s">
        <v>1737</v>
      </c>
      <c r="D365" s="95" t="s">
        <v>130</v>
      </c>
      <c r="E365" s="95" t="s">
        <v>1162</v>
      </c>
      <c r="F365" s="95" t="s">
        <v>1163</v>
      </c>
      <c r="G365" s="95" t="s">
        <v>1134</v>
      </c>
      <c r="H365" s="95" t="s">
        <v>148</v>
      </c>
      <c r="I365" s="111">
        <v>5989</v>
      </c>
      <c r="J365" s="95">
        <v>3720</v>
      </c>
      <c r="K365" s="112"/>
      <c r="L365" s="112">
        <v>3390</v>
      </c>
      <c r="M365" s="106">
        <f>+L365/J365</f>
        <v>0.91129032258064513</v>
      </c>
      <c r="N365" s="95" t="s">
        <v>151</v>
      </c>
      <c r="O365" s="94" t="s">
        <v>1164</v>
      </c>
      <c r="P365" s="91"/>
      <c r="Q365" s="95" t="s">
        <v>1165</v>
      </c>
    </row>
    <row r="366" spans="1:17" s="21" customFormat="1" ht="204" customHeight="1" x14ac:dyDescent="0.2">
      <c r="A366" s="94" t="s">
        <v>1166</v>
      </c>
      <c r="B366" s="94" t="s">
        <v>1167</v>
      </c>
      <c r="C366" s="94" t="s">
        <v>1738</v>
      </c>
      <c r="D366" s="94" t="s">
        <v>130</v>
      </c>
      <c r="E366" s="94" t="s">
        <v>1168</v>
      </c>
      <c r="F366" s="94" t="s">
        <v>1169</v>
      </c>
      <c r="G366" s="94" t="s">
        <v>1134</v>
      </c>
      <c r="H366" s="94" t="s">
        <v>148</v>
      </c>
      <c r="I366" s="94">
        <v>450</v>
      </c>
      <c r="J366" s="94">
        <v>280</v>
      </c>
      <c r="K366" s="112">
        <v>1261</v>
      </c>
      <c r="L366" s="113">
        <v>780</v>
      </c>
      <c r="M366" s="106">
        <f>L366/K366</f>
        <v>0.61855670103092786</v>
      </c>
      <c r="N366" s="94" t="s">
        <v>151</v>
      </c>
      <c r="O366" s="94" t="s">
        <v>1164</v>
      </c>
      <c r="P366" s="91"/>
      <c r="Q366" s="95" t="s">
        <v>1165</v>
      </c>
    </row>
    <row r="367" spans="1:17" s="21" customFormat="1" ht="198" customHeight="1" x14ac:dyDescent="0.2">
      <c r="A367" s="94" t="s">
        <v>1170</v>
      </c>
      <c r="B367" s="94" t="s">
        <v>1171</v>
      </c>
      <c r="C367" s="95" t="s">
        <v>1739</v>
      </c>
      <c r="D367" s="95" t="s">
        <v>130</v>
      </c>
      <c r="E367" s="95" t="s">
        <v>1172</v>
      </c>
      <c r="F367" s="95" t="s">
        <v>1173</v>
      </c>
      <c r="G367" s="95" t="s">
        <v>1134</v>
      </c>
      <c r="H367" s="95" t="s">
        <v>148</v>
      </c>
      <c r="I367" s="95">
        <v>0</v>
      </c>
      <c r="J367" s="95">
        <v>12</v>
      </c>
      <c r="K367" s="112">
        <v>24</v>
      </c>
      <c r="L367" s="112">
        <v>15</v>
      </c>
      <c r="M367" s="106">
        <f>+L367/K367</f>
        <v>0.625</v>
      </c>
      <c r="N367" s="95" t="s">
        <v>151</v>
      </c>
      <c r="O367" s="94" t="s">
        <v>1174</v>
      </c>
      <c r="P367" s="95"/>
      <c r="Q367" s="95" t="s">
        <v>1165</v>
      </c>
    </row>
    <row r="368" spans="1:17" s="21" customFormat="1" ht="156" customHeight="1" x14ac:dyDescent="0.2">
      <c r="A368" s="94" t="s">
        <v>1175</v>
      </c>
      <c r="B368" s="94" t="s">
        <v>1176</v>
      </c>
      <c r="C368" s="95" t="s">
        <v>1177</v>
      </c>
      <c r="D368" s="95" t="s">
        <v>130</v>
      </c>
      <c r="E368" s="95" t="s">
        <v>1178</v>
      </c>
      <c r="F368" s="95" t="s">
        <v>1179</v>
      </c>
      <c r="G368" s="95" t="s">
        <v>1134</v>
      </c>
      <c r="H368" s="95" t="s">
        <v>148</v>
      </c>
      <c r="I368" s="95">
        <v>180</v>
      </c>
      <c r="J368" s="95">
        <v>215</v>
      </c>
      <c r="K368" s="112"/>
      <c r="L368" s="112">
        <v>211</v>
      </c>
      <c r="M368" s="106">
        <f t="shared" ref="M368:M373" si="22">+L368/J368</f>
        <v>0.98139534883720925</v>
      </c>
      <c r="N368" s="95" t="s">
        <v>151</v>
      </c>
      <c r="O368" s="94" t="s">
        <v>1180</v>
      </c>
      <c r="P368" s="95"/>
      <c r="Q368" s="95" t="s">
        <v>1181</v>
      </c>
    </row>
    <row r="369" spans="1:17" s="21" customFormat="1" ht="213.75" customHeight="1" x14ac:dyDescent="0.2">
      <c r="A369" s="94" t="s">
        <v>1182</v>
      </c>
      <c r="B369" s="94" t="s">
        <v>1183</v>
      </c>
      <c r="C369" s="95" t="s">
        <v>1184</v>
      </c>
      <c r="D369" s="95" t="s">
        <v>130</v>
      </c>
      <c r="E369" s="95" t="s">
        <v>1185</v>
      </c>
      <c r="F369" s="95" t="s">
        <v>1186</v>
      </c>
      <c r="G369" s="95" t="s">
        <v>1134</v>
      </c>
      <c r="H369" s="95" t="s">
        <v>148</v>
      </c>
      <c r="I369" s="95">
        <v>82</v>
      </c>
      <c r="J369" s="95">
        <v>40</v>
      </c>
      <c r="K369" s="112"/>
      <c r="L369" s="112">
        <v>70</v>
      </c>
      <c r="M369" s="106">
        <f t="shared" si="22"/>
        <v>1.75</v>
      </c>
      <c r="N369" s="95" t="s">
        <v>151</v>
      </c>
      <c r="O369" s="94" t="s">
        <v>1180</v>
      </c>
      <c r="P369" s="95" t="s">
        <v>1740</v>
      </c>
      <c r="Q369" s="95" t="s">
        <v>1181</v>
      </c>
    </row>
    <row r="370" spans="1:17" s="21" customFormat="1" ht="147.75" customHeight="1" x14ac:dyDescent="0.2">
      <c r="A370" s="94" t="s">
        <v>1187</v>
      </c>
      <c r="B370" s="94" t="s">
        <v>1188</v>
      </c>
      <c r="C370" s="95" t="s">
        <v>1189</v>
      </c>
      <c r="D370" s="95" t="s">
        <v>130</v>
      </c>
      <c r="E370" s="95" t="s">
        <v>1190</v>
      </c>
      <c r="F370" s="95" t="s">
        <v>1191</v>
      </c>
      <c r="G370" s="95" t="s">
        <v>1134</v>
      </c>
      <c r="H370" s="95" t="s">
        <v>148</v>
      </c>
      <c r="I370" s="95">
        <v>420</v>
      </c>
      <c r="J370" s="95">
        <v>120</v>
      </c>
      <c r="K370" s="112"/>
      <c r="L370" s="112">
        <v>106</v>
      </c>
      <c r="M370" s="106">
        <f t="shared" si="22"/>
        <v>0.8833333333333333</v>
      </c>
      <c r="N370" s="95" t="s">
        <v>151</v>
      </c>
      <c r="O370" s="94" t="s">
        <v>1192</v>
      </c>
      <c r="P370" s="95"/>
      <c r="Q370" s="95" t="s">
        <v>1136</v>
      </c>
    </row>
    <row r="371" spans="1:17" s="21" customFormat="1" ht="170.25" customHeight="1" x14ac:dyDescent="0.2">
      <c r="A371" s="94" t="s">
        <v>671</v>
      </c>
      <c r="B371" s="94" t="s">
        <v>1193</v>
      </c>
      <c r="C371" s="94" t="s">
        <v>1194</v>
      </c>
      <c r="D371" s="94" t="s">
        <v>130</v>
      </c>
      <c r="E371" s="94" t="s">
        <v>1195</v>
      </c>
      <c r="F371" s="94" t="s">
        <v>1196</v>
      </c>
      <c r="G371" s="94" t="s">
        <v>1134</v>
      </c>
      <c r="H371" s="94" t="s">
        <v>148</v>
      </c>
      <c r="I371" s="114">
        <v>5700</v>
      </c>
      <c r="J371" s="94">
        <v>7500</v>
      </c>
      <c r="K371" s="113"/>
      <c r="L371" s="113">
        <v>2274</v>
      </c>
      <c r="M371" s="106">
        <f t="shared" si="22"/>
        <v>0.30320000000000003</v>
      </c>
      <c r="N371" s="94" t="s">
        <v>151</v>
      </c>
      <c r="O371" s="94" t="s">
        <v>1197</v>
      </c>
      <c r="P371" s="94"/>
      <c r="Q371" s="94" t="s">
        <v>1165</v>
      </c>
    </row>
    <row r="372" spans="1:17" s="21" customFormat="1" ht="170.25" customHeight="1" x14ac:dyDescent="0.2">
      <c r="A372" s="94" t="s">
        <v>1198</v>
      </c>
      <c r="B372" s="94" t="s">
        <v>1199</v>
      </c>
      <c r="C372" s="95" t="s">
        <v>1200</v>
      </c>
      <c r="D372" s="95" t="s">
        <v>130</v>
      </c>
      <c r="E372" s="95" t="s">
        <v>1201</v>
      </c>
      <c r="F372" s="95" t="s">
        <v>1202</v>
      </c>
      <c r="G372" s="95" t="s">
        <v>1134</v>
      </c>
      <c r="H372" s="95" t="s">
        <v>148</v>
      </c>
      <c r="I372" s="95">
        <v>53</v>
      </c>
      <c r="J372" s="95">
        <v>50</v>
      </c>
      <c r="K372" s="112"/>
      <c r="L372" s="112">
        <v>2</v>
      </c>
      <c r="M372" s="106">
        <f t="shared" si="22"/>
        <v>0.04</v>
      </c>
      <c r="N372" s="95" t="s">
        <v>151</v>
      </c>
      <c r="O372" s="94" t="s">
        <v>1203</v>
      </c>
      <c r="P372" s="95" t="s">
        <v>1204</v>
      </c>
      <c r="Q372" s="95" t="s">
        <v>1165</v>
      </c>
    </row>
    <row r="373" spans="1:17" s="21" customFormat="1" ht="121.5" x14ac:dyDescent="0.2">
      <c r="A373" s="94" t="s">
        <v>1205</v>
      </c>
      <c r="B373" s="94" t="s">
        <v>1206</v>
      </c>
      <c r="C373" s="95" t="s">
        <v>1207</v>
      </c>
      <c r="D373" s="95" t="s">
        <v>130</v>
      </c>
      <c r="E373" s="95" t="s">
        <v>1208</v>
      </c>
      <c r="F373" s="95" t="s">
        <v>1741</v>
      </c>
      <c r="G373" s="95" t="s">
        <v>1134</v>
      </c>
      <c r="H373" s="95" t="s">
        <v>148</v>
      </c>
      <c r="I373" s="95">
        <v>20</v>
      </c>
      <c r="J373" s="95">
        <v>20</v>
      </c>
      <c r="K373" s="112"/>
      <c r="L373" s="112">
        <v>1</v>
      </c>
      <c r="M373" s="106">
        <f t="shared" si="22"/>
        <v>0.05</v>
      </c>
      <c r="N373" s="95" t="s">
        <v>151</v>
      </c>
      <c r="O373" s="94" t="s">
        <v>1209</v>
      </c>
      <c r="P373" s="95" t="s">
        <v>1742</v>
      </c>
      <c r="Q373" s="95" t="s">
        <v>1210</v>
      </c>
    </row>
    <row r="374" spans="1:17" s="14" customFormat="1" ht="21" thickBot="1" x14ac:dyDescent="0.25">
      <c r="A374" s="136"/>
      <c r="B374" s="136"/>
      <c r="C374" s="136"/>
      <c r="D374" s="136"/>
      <c r="E374" s="136"/>
      <c r="F374" s="136"/>
      <c r="G374" s="136"/>
      <c r="H374" s="136"/>
      <c r="I374" s="136"/>
      <c r="J374" s="136"/>
      <c r="K374" s="136"/>
      <c r="L374" s="136"/>
      <c r="M374" s="136"/>
      <c r="N374" s="136"/>
      <c r="O374" s="136"/>
      <c r="P374" s="136"/>
      <c r="Q374" s="136"/>
    </row>
    <row r="375" spans="1:17" s="14" customFormat="1" ht="21" thickBot="1" x14ac:dyDescent="0.25">
      <c r="A375" s="148" t="s">
        <v>0</v>
      </c>
      <c r="B375" s="149"/>
      <c r="C375" s="149"/>
      <c r="D375" s="153"/>
      <c r="E375" s="154" t="s">
        <v>66</v>
      </c>
      <c r="F375" s="155"/>
      <c r="G375" s="155"/>
      <c r="H375" s="155"/>
      <c r="I375" s="155"/>
      <c r="J375" s="155"/>
      <c r="K375" s="155"/>
      <c r="L375" s="156"/>
      <c r="M375" s="148" t="s">
        <v>1</v>
      </c>
      <c r="N375" s="149"/>
      <c r="O375" s="150"/>
      <c r="P375" s="151">
        <v>2500</v>
      </c>
      <c r="Q375" s="152"/>
    </row>
    <row r="376" spans="1:17" s="14" customFormat="1" ht="27.75" customHeight="1" thickBot="1" x14ac:dyDescent="0.25">
      <c r="A376" s="148" t="s">
        <v>112</v>
      </c>
      <c r="B376" s="149"/>
      <c r="C376" s="149"/>
      <c r="D376" s="153"/>
      <c r="E376" s="154" t="s">
        <v>1211</v>
      </c>
      <c r="F376" s="155"/>
      <c r="G376" s="155"/>
      <c r="H376" s="155"/>
      <c r="I376" s="155"/>
      <c r="J376" s="155"/>
      <c r="K376" s="155"/>
      <c r="L376" s="156"/>
      <c r="M376" s="148" t="s">
        <v>201</v>
      </c>
      <c r="N376" s="149"/>
      <c r="O376" s="150"/>
      <c r="P376" s="151" t="s">
        <v>169</v>
      </c>
      <c r="Q376" s="152"/>
    </row>
    <row r="377" spans="1:17" s="14" customFormat="1" x14ac:dyDescent="0.2">
      <c r="A377" s="135"/>
      <c r="B377" s="135"/>
      <c r="C377" s="135"/>
      <c r="D377" s="135"/>
      <c r="E377" s="135"/>
      <c r="F377" s="135"/>
      <c r="G377" s="135"/>
      <c r="H377" s="135"/>
      <c r="I377" s="135"/>
      <c r="J377" s="135"/>
      <c r="K377" s="135"/>
      <c r="L377" s="135"/>
      <c r="M377" s="135"/>
      <c r="N377" s="135"/>
      <c r="O377" s="135"/>
      <c r="P377" s="135"/>
      <c r="Q377" s="135"/>
    </row>
    <row r="378" spans="1:17" s="14" customFormat="1" ht="30" customHeight="1" x14ac:dyDescent="0.2">
      <c r="A378" s="135"/>
      <c r="B378" s="135"/>
      <c r="C378" s="135"/>
      <c r="D378" s="135"/>
      <c r="E378" s="135"/>
      <c r="F378" s="135"/>
      <c r="G378" s="135"/>
      <c r="H378" s="135"/>
      <c r="I378" s="135"/>
      <c r="J378" s="135"/>
      <c r="K378" s="157" t="s">
        <v>3</v>
      </c>
      <c r="L378" s="158"/>
      <c r="M378" s="10" t="s">
        <v>106</v>
      </c>
      <c r="N378" s="11" t="s">
        <v>107</v>
      </c>
      <c r="O378" s="12" t="s">
        <v>108</v>
      </c>
      <c r="P378" s="13" t="s">
        <v>4</v>
      </c>
      <c r="Q378" s="135"/>
    </row>
    <row r="379" spans="1:17" s="14" customFormat="1" x14ac:dyDescent="0.2">
      <c r="A379" s="135"/>
      <c r="B379" s="135"/>
      <c r="C379" s="135"/>
      <c r="D379" s="135"/>
      <c r="E379" s="135"/>
      <c r="F379" s="135"/>
      <c r="G379" s="135"/>
      <c r="H379" s="135"/>
      <c r="I379" s="135"/>
      <c r="J379" s="135"/>
      <c r="K379" s="135"/>
      <c r="L379" s="135"/>
      <c r="M379" s="43" t="s">
        <v>5</v>
      </c>
      <c r="N379" s="44" t="s">
        <v>19</v>
      </c>
      <c r="O379" s="45" t="s">
        <v>20</v>
      </c>
      <c r="P379" s="46" t="s">
        <v>6</v>
      </c>
      <c r="Q379" s="135"/>
    </row>
    <row r="380" spans="1:17" s="14" customFormat="1" x14ac:dyDescent="0.2">
      <c r="A380" s="135"/>
      <c r="B380" s="135"/>
      <c r="C380" s="135"/>
      <c r="D380" s="135"/>
      <c r="E380" s="135"/>
      <c r="F380" s="135"/>
      <c r="G380" s="135"/>
      <c r="H380" s="135"/>
      <c r="I380" s="135"/>
      <c r="J380" s="135"/>
      <c r="K380" s="135"/>
      <c r="L380" s="135"/>
      <c r="M380" s="135"/>
      <c r="N380" s="135"/>
      <c r="O380" s="135"/>
      <c r="P380" s="135"/>
      <c r="Q380" s="135"/>
    </row>
    <row r="381" spans="1:17" s="16" customFormat="1" ht="102.75" customHeight="1" x14ac:dyDescent="0.2">
      <c r="A381" s="48" t="s">
        <v>105</v>
      </c>
      <c r="B381" s="48" t="s">
        <v>114</v>
      </c>
      <c r="C381" s="48" t="s">
        <v>115</v>
      </c>
      <c r="D381" s="48" t="s">
        <v>12</v>
      </c>
      <c r="E381" s="48" t="s">
        <v>10</v>
      </c>
      <c r="F381" s="48" t="s">
        <v>11</v>
      </c>
      <c r="G381" s="48" t="s">
        <v>116</v>
      </c>
      <c r="H381" s="48" t="s">
        <v>7</v>
      </c>
      <c r="I381" s="48" t="s">
        <v>9</v>
      </c>
      <c r="J381" s="48" t="s">
        <v>13</v>
      </c>
      <c r="K381" s="48" t="s">
        <v>14</v>
      </c>
      <c r="L381" s="48" t="s">
        <v>18</v>
      </c>
      <c r="M381" s="48" t="s">
        <v>17</v>
      </c>
      <c r="N381" s="48" t="s">
        <v>15</v>
      </c>
      <c r="O381" s="48" t="s">
        <v>8</v>
      </c>
      <c r="P381" s="48" t="s">
        <v>16</v>
      </c>
      <c r="Q381" s="48" t="s">
        <v>113</v>
      </c>
    </row>
    <row r="382" spans="1:17" s="16" customFormat="1" ht="152.25" customHeight="1" x14ac:dyDescent="0.2">
      <c r="A382" s="91" t="s">
        <v>110</v>
      </c>
      <c r="B382" s="91" t="s">
        <v>1212</v>
      </c>
      <c r="C382" s="91" t="s">
        <v>1213</v>
      </c>
      <c r="D382" s="115" t="s">
        <v>130</v>
      </c>
      <c r="E382" s="91" t="s">
        <v>1214</v>
      </c>
      <c r="F382" s="91" t="s">
        <v>1215</v>
      </c>
      <c r="G382" s="91" t="s">
        <v>174</v>
      </c>
      <c r="H382" s="91" t="s">
        <v>148</v>
      </c>
      <c r="I382" s="91">
        <v>720</v>
      </c>
      <c r="J382" s="91">
        <v>500</v>
      </c>
      <c r="K382" s="91"/>
      <c r="L382" s="92">
        <v>306</v>
      </c>
      <c r="M382" s="93">
        <f>+L382/J382</f>
        <v>0.61199999999999999</v>
      </c>
      <c r="N382" s="91" t="s">
        <v>151</v>
      </c>
      <c r="O382" s="91" t="s">
        <v>1216</v>
      </c>
      <c r="P382" s="91" t="s">
        <v>1217</v>
      </c>
      <c r="Q382" s="91" t="s">
        <v>66</v>
      </c>
    </row>
    <row r="383" spans="1:17" s="16" customFormat="1" ht="141" customHeight="1" x14ac:dyDescent="0.2">
      <c r="A383" s="91" t="s">
        <v>120</v>
      </c>
      <c r="B383" s="91" t="s">
        <v>1218</v>
      </c>
      <c r="C383" s="91" t="s">
        <v>1219</v>
      </c>
      <c r="D383" s="91" t="s">
        <v>130</v>
      </c>
      <c r="E383" s="91" t="s">
        <v>1220</v>
      </c>
      <c r="F383" s="91" t="s">
        <v>1221</v>
      </c>
      <c r="G383" s="91" t="s">
        <v>174</v>
      </c>
      <c r="H383" s="91" t="s">
        <v>148</v>
      </c>
      <c r="I383" s="91">
        <v>198</v>
      </c>
      <c r="J383" s="91">
        <v>168</v>
      </c>
      <c r="K383" s="91"/>
      <c r="L383" s="92">
        <v>175</v>
      </c>
      <c r="M383" s="93">
        <f>+L383/J383</f>
        <v>1.0416666666666667</v>
      </c>
      <c r="N383" s="91" t="s">
        <v>151</v>
      </c>
      <c r="O383" s="91" t="s">
        <v>1216</v>
      </c>
      <c r="P383" s="91" t="s">
        <v>1222</v>
      </c>
      <c r="Q383" s="91" t="s">
        <v>66</v>
      </c>
    </row>
    <row r="384" spans="1:17" s="16" customFormat="1" ht="141" customHeight="1" x14ac:dyDescent="0.2">
      <c r="A384" s="91" t="s">
        <v>109</v>
      </c>
      <c r="B384" s="91" t="s">
        <v>1223</v>
      </c>
      <c r="C384" s="91" t="s">
        <v>1224</v>
      </c>
      <c r="D384" s="91" t="s">
        <v>130</v>
      </c>
      <c r="E384" s="91" t="s">
        <v>1225</v>
      </c>
      <c r="F384" s="91" t="s">
        <v>1226</v>
      </c>
      <c r="G384" s="91" t="s">
        <v>174</v>
      </c>
      <c r="H384" s="91" t="s">
        <v>148</v>
      </c>
      <c r="I384" s="91">
        <v>6450</v>
      </c>
      <c r="J384" s="91">
        <v>4353</v>
      </c>
      <c r="K384" s="91">
        <v>4870</v>
      </c>
      <c r="L384" s="92">
        <v>5238</v>
      </c>
      <c r="M384" s="93">
        <f>L384/K384</f>
        <v>1.0755646817248461</v>
      </c>
      <c r="N384" s="91" t="s">
        <v>151</v>
      </c>
      <c r="O384" s="91" t="s">
        <v>1216</v>
      </c>
      <c r="P384" s="91" t="s">
        <v>1227</v>
      </c>
      <c r="Q384" s="91" t="s">
        <v>66</v>
      </c>
    </row>
    <row r="385" spans="1:17" s="16" customFormat="1" ht="150.75" customHeight="1" x14ac:dyDescent="0.2">
      <c r="A385" s="91" t="s">
        <v>121</v>
      </c>
      <c r="B385" s="91" t="s">
        <v>1228</v>
      </c>
      <c r="C385" s="91" t="s">
        <v>1229</v>
      </c>
      <c r="D385" s="91" t="s">
        <v>130</v>
      </c>
      <c r="E385" s="91" t="s">
        <v>1230</v>
      </c>
      <c r="F385" s="91" t="s">
        <v>1231</v>
      </c>
      <c r="G385" s="91" t="s">
        <v>174</v>
      </c>
      <c r="H385" s="91" t="s">
        <v>148</v>
      </c>
      <c r="I385" s="91">
        <v>46670</v>
      </c>
      <c r="J385" s="91">
        <v>46236</v>
      </c>
      <c r="K385" s="91"/>
      <c r="L385" s="92">
        <v>39832</v>
      </c>
      <c r="M385" s="93">
        <f t="shared" ref="M385:M397" si="23">+L385/J385</f>
        <v>0.86149320875508262</v>
      </c>
      <c r="N385" s="91" t="s">
        <v>151</v>
      </c>
      <c r="O385" s="91" t="s">
        <v>265</v>
      </c>
      <c r="P385" s="91" t="s">
        <v>1232</v>
      </c>
      <c r="Q385" s="91" t="s">
        <v>66</v>
      </c>
    </row>
    <row r="386" spans="1:17" s="16" customFormat="1" ht="187.5" customHeight="1" x14ac:dyDescent="0.2">
      <c r="A386" s="91" t="s">
        <v>122</v>
      </c>
      <c r="B386" s="91" t="s">
        <v>1233</v>
      </c>
      <c r="C386" s="91" t="s">
        <v>1234</v>
      </c>
      <c r="D386" s="91" t="s">
        <v>130</v>
      </c>
      <c r="E386" s="91" t="s">
        <v>1235</v>
      </c>
      <c r="F386" s="91" t="s">
        <v>1236</v>
      </c>
      <c r="G386" s="91" t="s">
        <v>236</v>
      </c>
      <c r="H386" s="91" t="s">
        <v>148</v>
      </c>
      <c r="I386" s="91">
        <v>2780</v>
      </c>
      <c r="J386" s="91">
        <v>2780</v>
      </c>
      <c r="K386" s="91"/>
      <c r="L386" s="92">
        <v>2780</v>
      </c>
      <c r="M386" s="93">
        <f t="shared" si="23"/>
        <v>1</v>
      </c>
      <c r="N386" s="91" t="s">
        <v>966</v>
      </c>
      <c r="O386" s="91" t="s">
        <v>1216</v>
      </c>
      <c r="P386" s="91" t="s">
        <v>1237</v>
      </c>
      <c r="Q386" s="91" t="s">
        <v>66</v>
      </c>
    </row>
    <row r="387" spans="1:17" s="16" customFormat="1" ht="188.25" customHeight="1" x14ac:dyDescent="0.2">
      <c r="A387" s="91" t="s">
        <v>128</v>
      </c>
      <c r="B387" s="91" t="s">
        <v>1238</v>
      </c>
      <c r="C387" s="91" t="s">
        <v>1239</v>
      </c>
      <c r="D387" s="91" t="s">
        <v>130</v>
      </c>
      <c r="E387" s="91" t="s">
        <v>1240</v>
      </c>
      <c r="F387" s="91" t="s">
        <v>1241</v>
      </c>
      <c r="G387" s="91" t="s">
        <v>174</v>
      </c>
      <c r="H387" s="91" t="s">
        <v>148</v>
      </c>
      <c r="I387" s="91">
        <v>14704</v>
      </c>
      <c r="J387" s="91">
        <v>3960</v>
      </c>
      <c r="K387" s="91"/>
      <c r="L387" s="92">
        <v>1817</v>
      </c>
      <c r="M387" s="93">
        <f t="shared" si="23"/>
        <v>0.45883838383838382</v>
      </c>
      <c r="N387" s="91" t="s">
        <v>151</v>
      </c>
      <c r="O387" s="91" t="s">
        <v>265</v>
      </c>
      <c r="P387" s="91" t="s">
        <v>1242</v>
      </c>
      <c r="Q387" s="91" t="s">
        <v>66</v>
      </c>
    </row>
    <row r="388" spans="1:17" s="16" customFormat="1" ht="81" x14ac:dyDescent="0.2">
      <c r="A388" s="91" t="s">
        <v>406</v>
      </c>
      <c r="B388" s="91" t="s">
        <v>1243</v>
      </c>
      <c r="C388" s="91" t="s">
        <v>1244</v>
      </c>
      <c r="D388" s="91" t="s">
        <v>130</v>
      </c>
      <c r="E388" s="91" t="s">
        <v>1245</v>
      </c>
      <c r="F388" s="91" t="s">
        <v>1246</v>
      </c>
      <c r="G388" s="91" t="s">
        <v>174</v>
      </c>
      <c r="H388" s="91" t="s">
        <v>148</v>
      </c>
      <c r="I388" s="91">
        <v>141</v>
      </c>
      <c r="J388" s="91">
        <v>85</v>
      </c>
      <c r="K388" s="91"/>
      <c r="L388" s="92">
        <v>34</v>
      </c>
      <c r="M388" s="93">
        <f t="shared" si="23"/>
        <v>0.4</v>
      </c>
      <c r="N388" s="91" t="s">
        <v>151</v>
      </c>
      <c r="O388" s="91" t="s">
        <v>265</v>
      </c>
      <c r="P388" s="91" t="s">
        <v>1247</v>
      </c>
      <c r="Q388" s="91" t="s">
        <v>66</v>
      </c>
    </row>
    <row r="389" spans="1:17" s="16" customFormat="1" ht="101.25" x14ac:dyDescent="0.2">
      <c r="A389" s="91" t="s">
        <v>412</v>
      </c>
      <c r="B389" s="91" t="s">
        <v>1248</v>
      </c>
      <c r="C389" s="91" t="s">
        <v>1249</v>
      </c>
      <c r="D389" s="91" t="s">
        <v>130</v>
      </c>
      <c r="E389" s="91" t="s">
        <v>1250</v>
      </c>
      <c r="F389" s="91" t="s">
        <v>1251</v>
      </c>
      <c r="G389" s="91" t="s">
        <v>174</v>
      </c>
      <c r="H389" s="91" t="s">
        <v>148</v>
      </c>
      <c r="I389" s="91">
        <v>992</v>
      </c>
      <c r="J389" s="91">
        <v>900</v>
      </c>
      <c r="K389" s="91"/>
      <c r="L389" s="92">
        <v>337</v>
      </c>
      <c r="M389" s="93">
        <f t="shared" si="23"/>
        <v>0.37444444444444447</v>
      </c>
      <c r="N389" s="91" t="s">
        <v>151</v>
      </c>
      <c r="O389" s="91" t="s">
        <v>265</v>
      </c>
      <c r="P389" s="115" t="s">
        <v>1252</v>
      </c>
      <c r="Q389" s="91" t="s">
        <v>66</v>
      </c>
    </row>
    <row r="390" spans="1:17" s="16" customFormat="1" ht="101.25" x14ac:dyDescent="0.2">
      <c r="A390" s="91" t="s">
        <v>417</v>
      </c>
      <c r="B390" s="91" t="s">
        <v>1253</v>
      </c>
      <c r="C390" s="91" t="s">
        <v>1254</v>
      </c>
      <c r="D390" s="91" t="s">
        <v>130</v>
      </c>
      <c r="E390" s="91" t="s">
        <v>1255</v>
      </c>
      <c r="F390" s="91" t="s">
        <v>1256</v>
      </c>
      <c r="G390" s="91" t="s">
        <v>174</v>
      </c>
      <c r="H390" s="91" t="s">
        <v>148</v>
      </c>
      <c r="I390" s="91">
        <v>0</v>
      </c>
      <c r="J390" s="91">
        <v>4200</v>
      </c>
      <c r="K390" s="91"/>
      <c r="L390" s="92">
        <v>3101</v>
      </c>
      <c r="M390" s="93">
        <f t="shared" si="23"/>
        <v>0.73833333333333329</v>
      </c>
      <c r="N390" s="91" t="s">
        <v>151</v>
      </c>
      <c r="O390" s="91" t="s">
        <v>265</v>
      </c>
      <c r="P390" s="115" t="s">
        <v>1257</v>
      </c>
      <c r="Q390" s="91" t="s">
        <v>66</v>
      </c>
    </row>
    <row r="391" spans="1:17" s="16" customFormat="1" ht="200.25" customHeight="1" x14ac:dyDescent="0.2">
      <c r="A391" s="91" t="s">
        <v>1258</v>
      </c>
      <c r="B391" s="91" t="s">
        <v>1259</v>
      </c>
      <c r="C391" s="91" t="s">
        <v>1260</v>
      </c>
      <c r="D391" s="91" t="s">
        <v>130</v>
      </c>
      <c r="E391" s="91" t="s">
        <v>1261</v>
      </c>
      <c r="F391" s="91" t="s">
        <v>1262</v>
      </c>
      <c r="G391" s="91" t="s">
        <v>174</v>
      </c>
      <c r="H391" s="91" t="s">
        <v>148</v>
      </c>
      <c r="I391" s="96">
        <v>0</v>
      </c>
      <c r="J391" s="96">
        <v>820</v>
      </c>
      <c r="K391" s="91"/>
      <c r="L391" s="97">
        <v>877</v>
      </c>
      <c r="M391" s="93">
        <f t="shared" si="23"/>
        <v>1.0695121951219513</v>
      </c>
      <c r="N391" s="96" t="s">
        <v>151</v>
      </c>
      <c r="O391" s="91" t="s">
        <v>1174</v>
      </c>
      <c r="P391" s="96" t="s">
        <v>1759</v>
      </c>
      <c r="Q391" s="96" t="s">
        <v>66</v>
      </c>
    </row>
    <row r="392" spans="1:17" s="16" customFormat="1" ht="196.5" customHeight="1" x14ac:dyDescent="0.2">
      <c r="A392" s="91" t="s">
        <v>1263</v>
      </c>
      <c r="B392" s="91" t="s">
        <v>1264</v>
      </c>
      <c r="C392" s="91" t="s">
        <v>1265</v>
      </c>
      <c r="D392" s="91" t="s">
        <v>130</v>
      </c>
      <c r="E392" s="91" t="s">
        <v>1266</v>
      </c>
      <c r="F392" s="91" t="s">
        <v>1267</v>
      </c>
      <c r="G392" s="91" t="s">
        <v>174</v>
      </c>
      <c r="H392" s="91" t="s">
        <v>148</v>
      </c>
      <c r="I392" s="91">
        <v>0</v>
      </c>
      <c r="J392" s="96">
        <v>165</v>
      </c>
      <c r="K392" s="91">
        <v>800</v>
      </c>
      <c r="L392" s="97">
        <v>908</v>
      </c>
      <c r="M392" s="93">
        <f>L392/K392</f>
        <v>1.135</v>
      </c>
      <c r="N392" s="96" t="s">
        <v>151</v>
      </c>
      <c r="O392" s="91" t="s">
        <v>1268</v>
      </c>
      <c r="P392" s="91" t="s">
        <v>1269</v>
      </c>
      <c r="Q392" s="96" t="s">
        <v>66</v>
      </c>
    </row>
    <row r="393" spans="1:17" s="16" customFormat="1" ht="269.25" customHeight="1" x14ac:dyDescent="0.2">
      <c r="A393" s="91" t="s">
        <v>1270</v>
      </c>
      <c r="B393" s="91" t="s">
        <v>1271</v>
      </c>
      <c r="C393" s="91" t="s">
        <v>1272</v>
      </c>
      <c r="D393" s="91" t="s">
        <v>130</v>
      </c>
      <c r="E393" s="91" t="s">
        <v>1261</v>
      </c>
      <c r="F393" s="91" t="s">
        <v>1273</v>
      </c>
      <c r="G393" s="91" t="s">
        <v>174</v>
      </c>
      <c r="H393" s="91" t="s">
        <v>148</v>
      </c>
      <c r="I393" s="91">
        <v>0</v>
      </c>
      <c r="J393" s="96">
        <v>4825</v>
      </c>
      <c r="K393" s="91"/>
      <c r="L393" s="97">
        <v>1492</v>
      </c>
      <c r="M393" s="93">
        <f t="shared" si="23"/>
        <v>0.30922279792746116</v>
      </c>
      <c r="N393" s="96" t="s">
        <v>151</v>
      </c>
      <c r="O393" s="91" t="s">
        <v>1268</v>
      </c>
      <c r="P393" s="91" t="s">
        <v>1274</v>
      </c>
      <c r="Q393" s="96" t="s">
        <v>66</v>
      </c>
    </row>
    <row r="394" spans="1:17" s="16" customFormat="1" ht="244.5" customHeight="1" x14ac:dyDescent="0.2">
      <c r="A394" s="91" t="s">
        <v>1275</v>
      </c>
      <c r="B394" s="91" t="s">
        <v>1276</v>
      </c>
      <c r="C394" s="91" t="s">
        <v>1277</v>
      </c>
      <c r="D394" s="91" t="s">
        <v>130</v>
      </c>
      <c r="E394" s="91" t="s">
        <v>1278</v>
      </c>
      <c r="F394" s="91" t="s">
        <v>1279</v>
      </c>
      <c r="G394" s="91" t="s">
        <v>174</v>
      </c>
      <c r="H394" s="91" t="s">
        <v>148</v>
      </c>
      <c r="I394" s="96">
        <v>0</v>
      </c>
      <c r="J394" s="96">
        <v>40</v>
      </c>
      <c r="K394" s="91"/>
      <c r="L394" s="97">
        <v>3</v>
      </c>
      <c r="M394" s="93">
        <f t="shared" si="23"/>
        <v>7.4999999999999997E-2</v>
      </c>
      <c r="N394" s="96" t="s">
        <v>151</v>
      </c>
      <c r="O394" s="91" t="s">
        <v>1268</v>
      </c>
      <c r="P394" s="91" t="s">
        <v>1280</v>
      </c>
      <c r="Q394" s="96" t="s">
        <v>66</v>
      </c>
    </row>
    <row r="395" spans="1:17" s="16" customFormat="1" ht="145.5" customHeight="1" x14ac:dyDescent="0.2">
      <c r="A395" s="91" t="s">
        <v>1281</v>
      </c>
      <c r="B395" s="91" t="s">
        <v>1282</v>
      </c>
      <c r="C395" s="91" t="s">
        <v>1283</v>
      </c>
      <c r="D395" s="91" t="s">
        <v>130</v>
      </c>
      <c r="E395" s="91" t="s">
        <v>1284</v>
      </c>
      <c r="F395" s="91" t="s">
        <v>1285</v>
      </c>
      <c r="G395" s="91" t="s">
        <v>174</v>
      </c>
      <c r="H395" s="91" t="s">
        <v>148</v>
      </c>
      <c r="I395" s="96">
        <v>0</v>
      </c>
      <c r="J395" s="96">
        <v>100</v>
      </c>
      <c r="K395" s="91"/>
      <c r="L395" s="97">
        <v>153</v>
      </c>
      <c r="M395" s="93">
        <f t="shared" si="23"/>
        <v>1.53</v>
      </c>
      <c r="N395" s="96" t="s">
        <v>151</v>
      </c>
      <c r="O395" s="91" t="s">
        <v>1268</v>
      </c>
      <c r="P395" s="91" t="s">
        <v>1286</v>
      </c>
      <c r="Q395" s="96" t="s">
        <v>66</v>
      </c>
    </row>
    <row r="396" spans="1:17" s="16" customFormat="1" ht="186" customHeight="1" x14ac:dyDescent="0.2">
      <c r="A396" s="91" t="s">
        <v>1287</v>
      </c>
      <c r="B396" s="91" t="s">
        <v>1288</v>
      </c>
      <c r="C396" s="91" t="s">
        <v>1289</v>
      </c>
      <c r="D396" s="91" t="s">
        <v>130</v>
      </c>
      <c r="E396" s="91" t="s">
        <v>1290</v>
      </c>
      <c r="F396" s="91" t="s">
        <v>1291</v>
      </c>
      <c r="G396" s="91" t="s">
        <v>174</v>
      </c>
      <c r="H396" s="91" t="s">
        <v>148</v>
      </c>
      <c r="I396" s="96">
        <v>10</v>
      </c>
      <c r="J396" s="96">
        <v>6</v>
      </c>
      <c r="K396" s="91"/>
      <c r="L396" s="97">
        <v>7</v>
      </c>
      <c r="M396" s="93">
        <f t="shared" si="23"/>
        <v>1.1666666666666667</v>
      </c>
      <c r="N396" s="96" t="s">
        <v>151</v>
      </c>
      <c r="O396" s="91" t="s">
        <v>265</v>
      </c>
      <c r="P396" s="91" t="s">
        <v>1292</v>
      </c>
      <c r="Q396" s="96" t="s">
        <v>66</v>
      </c>
    </row>
    <row r="397" spans="1:17" s="16" customFormat="1" ht="205.5" customHeight="1" x14ac:dyDescent="0.2">
      <c r="A397" s="91" t="s">
        <v>564</v>
      </c>
      <c r="B397" s="91" t="s">
        <v>1293</v>
      </c>
      <c r="C397" s="91" t="s">
        <v>1294</v>
      </c>
      <c r="D397" s="91" t="s">
        <v>130</v>
      </c>
      <c r="E397" s="91" t="s">
        <v>1295</v>
      </c>
      <c r="F397" s="91" t="s">
        <v>1296</v>
      </c>
      <c r="G397" s="91" t="s">
        <v>174</v>
      </c>
      <c r="H397" s="91" t="s">
        <v>148</v>
      </c>
      <c r="I397" s="96">
        <v>365</v>
      </c>
      <c r="J397" s="96">
        <v>365</v>
      </c>
      <c r="K397" s="91"/>
      <c r="L397" s="97">
        <v>273</v>
      </c>
      <c r="M397" s="93">
        <f t="shared" si="23"/>
        <v>0.74794520547945209</v>
      </c>
      <c r="N397" s="96" t="s">
        <v>151</v>
      </c>
      <c r="O397" s="91" t="s">
        <v>265</v>
      </c>
      <c r="P397" s="91" t="s">
        <v>1297</v>
      </c>
      <c r="Q397" s="96" t="s">
        <v>66</v>
      </c>
    </row>
    <row r="398" spans="1:17" s="16" customFormat="1" ht="217.5" customHeight="1" x14ac:dyDescent="0.2">
      <c r="A398" s="91" t="s">
        <v>1298</v>
      </c>
      <c r="B398" s="91" t="s">
        <v>1299</v>
      </c>
      <c r="C398" s="96" t="s">
        <v>1300</v>
      </c>
      <c r="D398" s="96" t="s">
        <v>130</v>
      </c>
      <c r="E398" s="96" t="s">
        <v>1301</v>
      </c>
      <c r="F398" s="96" t="s">
        <v>1302</v>
      </c>
      <c r="G398" s="96" t="s">
        <v>174</v>
      </c>
      <c r="H398" s="96" t="s">
        <v>148</v>
      </c>
      <c r="I398" s="96">
        <v>12</v>
      </c>
      <c r="J398" s="96">
        <v>12</v>
      </c>
      <c r="K398" s="96"/>
      <c r="L398" s="97">
        <v>9</v>
      </c>
      <c r="M398" s="93">
        <f>+L398/J398</f>
        <v>0.75</v>
      </c>
      <c r="N398" s="96" t="s">
        <v>151</v>
      </c>
      <c r="O398" s="91" t="s">
        <v>265</v>
      </c>
      <c r="P398" s="91" t="s">
        <v>1297</v>
      </c>
      <c r="Q398" s="96" t="s">
        <v>66</v>
      </c>
    </row>
    <row r="399" spans="1:17" s="14" customFormat="1" ht="21" thickBot="1" x14ac:dyDescent="0.25">
      <c r="A399" s="136"/>
      <c r="B399" s="136"/>
      <c r="C399" s="136"/>
      <c r="D399" s="136"/>
      <c r="E399" s="136"/>
      <c r="F399" s="136"/>
      <c r="G399" s="136"/>
      <c r="H399" s="136"/>
      <c r="I399" s="136"/>
      <c r="J399" s="136"/>
      <c r="K399" s="136"/>
      <c r="L399" s="136"/>
      <c r="M399" s="136"/>
      <c r="N399" s="136"/>
      <c r="O399" s="136"/>
      <c r="P399" s="136"/>
      <c r="Q399" s="136"/>
    </row>
    <row r="400" spans="1:17" s="17" customFormat="1" ht="22.5" customHeight="1" thickBot="1" x14ac:dyDescent="0.3">
      <c r="A400" s="142" t="s">
        <v>0</v>
      </c>
      <c r="B400" s="143"/>
      <c r="C400" s="143"/>
      <c r="D400" s="144"/>
      <c r="E400" s="145" t="s">
        <v>74</v>
      </c>
      <c r="F400" s="145"/>
      <c r="G400" s="145"/>
      <c r="H400" s="145"/>
      <c r="I400" s="145"/>
      <c r="J400" s="145"/>
      <c r="K400" s="145"/>
      <c r="L400" s="145"/>
      <c r="M400" s="146" t="s">
        <v>1</v>
      </c>
      <c r="N400" s="146"/>
      <c r="O400" s="146"/>
      <c r="P400" s="147">
        <v>3200</v>
      </c>
      <c r="Q400" s="147"/>
    </row>
    <row r="401" spans="1:17" s="14" customFormat="1" ht="21" thickBot="1" x14ac:dyDescent="0.25">
      <c r="A401" s="142" t="s">
        <v>112</v>
      </c>
      <c r="B401" s="143"/>
      <c r="C401" s="143"/>
      <c r="D401" s="144"/>
      <c r="E401" s="145" t="s">
        <v>1303</v>
      </c>
      <c r="F401" s="145"/>
      <c r="G401" s="145"/>
      <c r="H401" s="145"/>
      <c r="I401" s="145"/>
      <c r="J401" s="145"/>
      <c r="K401" s="145"/>
      <c r="L401" s="145"/>
      <c r="M401" s="146" t="s">
        <v>201</v>
      </c>
      <c r="N401" s="146"/>
      <c r="O401" s="146"/>
      <c r="P401" s="147" t="s">
        <v>169</v>
      </c>
      <c r="Q401" s="147"/>
    </row>
    <row r="402" spans="1:17" s="14" customFormat="1" x14ac:dyDescent="0.2">
      <c r="A402" s="136"/>
      <c r="B402" s="136"/>
      <c r="C402" s="136"/>
      <c r="D402" s="136"/>
      <c r="E402" s="136"/>
      <c r="F402" s="136"/>
      <c r="G402" s="136"/>
      <c r="H402" s="136"/>
      <c r="I402" s="136"/>
      <c r="J402" s="136"/>
      <c r="K402" s="136"/>
      <c r="L402" s="136"/>
      <c r="M402" s="136"/>
      <c r="N402" s="136"/>
      <c r="O402" s="136"/>
      <c r="P402" s="136"/>
      <c r="Q402" s="136"/>
    </row>
    <row r="403" spans="1:17" s="14" customFormat="1" x14ac:dyDescent="0.2">
      <c r="A403" s="136"/>
      <c r="B403" s="136"/>
      <c r="C403" s="136"/>
      <c r="D403" s="136"/>
      <c r="E403" s="136"/>
      <c r="F403" s="136"/>
      <c r="G403" s="136"/>
      <c r="H403" s="136"/>
      <c r="I403" s="139"/>
      <c r="J403" s="136"/>
      <c r="K403" s="140" t="s">
        <v>3</v>
      </c>
      <c r="L403" s="141"/>
      <c r="M403" s="52" t="s">
        <v>106</v>
      </c>
      <c r="N403" s="53" t="s">
        <v>107</v>
      </c>
      <c r="O403" s="54" t="s">
        <v>108</v>
      </c>
      <c r="P403" s="55" t="s">
        <v>4</v>
      </c>
      <c r="Q403" s="136"/>
    </row>
    <row r="404" spans="1:17" s="14" customFormat="1" x14ac:dyDescent="0.2">
      <c r="A404" s="136"/>
      <c r="B404" s="136"/>
      <c r="C404" s="136"/>
      <c r="D404" s="136"/>
      <c r="E404" s="136"/>
      <c r="F404" s="136"/>
      <c r="G404" s="136"/>
      <c r="H404" s="136"/>
      <c r="I404" s="139"/>
      <c r="J404" s="136"/>
      <c r="K404" s="136"/>
      <c r="L404" s="136"/>
      <c r="M404" s="52" t="s">
        <v>5</v>
      </c>
      <c r="N404" s="53" t="s">
        <v>19</v>
      </c>
      <c r="O404" s="54" t="s">
        <v>20</v>
      </c>
      <c r="P404" s="55" t="s">
        <v>6</v>
      </c>
      <c r="Q404" s="136"/>
    </row>
    <row r="405" spans="1:17" s="14" customFormat="1" x14ac:dyDescent="0.2">
      <c r="A405" s="136"/>
      <c r="B405" s="136"/>
      <c r="C405" s="136"/>
      <c r="D405" s="136"/>
      <c r="E405" s="136"/>
      <c r="F405" s="136"/>
      <c r="G405" s="136"/>
      <c r="H405" s="136"/>
      <c r="I405" s="136"/>
      <c r="J405" s="136"/>
      <c r="K405" s="136"/>
      <c r="L405" s="136"/>
      <c r="M405" s="136"/>
      <c r="N405" s="136"/>
      <c r="O405" s="136"/>
      <c r="P405" s="136"/>
      <c r="Q405" s="136"/>
    </row>
    <row r="406" spans="1:17" s="16" customFormat="1" ht="102.75" customHeight="1" x14ac:dyDescent="0.2">
      <c r="A406" s="48" t="s">
        <v>105</v>
      </c>
      <c r="B406" s="48" t="s">
        <v>114</v>
      </c>
      <c r="C406" s="48" t="s">
        <v>115</v>
      </c>
      <c r="D406" s="48" t="s">
        <v>12</v>
      </c>
      <c r="E406" s="48" t="s">
        <v>10</v>
      </c>
      <c r="F406" s="48" t="s">
        <v>11</v>
      </c>
      <c r="G406" s="48" t="s">
        <v>116</v>
      </c>
      <c r="H406" s="48" t="s">
        <v>7</v>
      </c>
      <c r="I406" s="48" t="s">
        <v>9</v>
      </c>
      <c r="J406" s="48" t="s">
        <v>13</v>
      </c>
      <c r="K406" s="48" t="s">
        <v>14</v>
      </c>
      <c r="L406" s="48" t="s">
        <v>18</v>
      </c>
      <c r="M406" s="48" t="s">
        <v>17</v>
      </c>
      <c r="N406" s="48" t="s">
        <v>15</v>
      </c>
      <c r="O406" s="48" t="s">
        <v>8</v>
      </c>
      <c r="P406" s="48" t="s">
        <v>16</v>
      </c>
      <c r="Q406" s="48" t="s">
        <v>113</v>
      </c>
    </row>
    <row r="407" spans="1:17" s="20" customFormat="1" ht="149.25" customHeight="1" x14ac:dyDescent="0.3">
      <c r="A407" s="34" t="s">
        <v>713</v>
      </c>
      <c r="B407" s="34" t="s">
        <v>1308</v>
      </c>
      <c r="C407" s="35" t="s">
        <v>1309</v>
      </c>
      <c r="D407" s="34" t="s">
        <v>292</v>
      </c>
      <c r="E407" s="36" t="s">
        <v>1310</v>
      </c>
      <c r="F407" s="36" t="s">
        <v>1311</v>
      </c>
      <c r="G407" s="37" t="s">
        <v>174</v>
      </c>
      <c r="H407" s="34" t="s">
        <v>148</v>
      </c>
      <c r="I407" s="34">
        <v>40</v>
      </c>
      <c r="J407" s="38">
        <v>40</v>
      </c>
      <c r="K407" s="39" t="s">
        <v>1312</v>
      </c>
      <c r="L407" s="39">
        <v>0</v>
      </c>
      <c r="M407" s="40">
        <f>+L407/J407</f>
        <v>0</v>
      </c>
      <c r="N407" s="34" t="s">
        <v>151</v>
      </c>
      <c r="O407" s="41" t="s">
        <v>1313</v>
      </c>
      <c r="P407" s="34" t="s">
        <v>1314</v>
      </c>
      <c r="Q407" s="34" t="s">
        <v>74</v>
      </c>
    </row>
    <row r="408" spans="1:17" s="20" customFormat="1" ht="121.5" customHeight="1" x14ac:dyDescent="0.3">
      <c r="A408" s="34" t="s">
        <v>720</v>
      </c>
      <c r="B408" s="34" t="s">
        <v>1315</v>
      </c>
      <c r="C408" s="34" t="s">
        <v>1316</v>
      </c>
      <c r="D408" s="34" t="s">
        <v>292</v>
      </c>
      <c r="E408" s="34" t="s">
        <v>1317</v>
      </c>
      <c r="F408" s="34" t="s">
        <v>1318</v>
      </c>
      <c r="G408" s="37" t="s">
        <v>174</v>
      </c>
      <c r="H408" s="34" t="s">
        <v>148</v>
      </c>
      <c r="I408" s="34">
        <v>800</v>
      </c>
      <c r="J408" s="38">
        <v>800</v>
      </c>
      <c r="K408" s="34" t="s">
        <v>1312</v>
      </c>
      <c r="L408" s="39">
        <v>480</v>
      </c>
      <c r="M408" s="40">
        <f>+L408/J408</f>
        <v>0.6</v>
      </c>
      <c r="N408" s="34" t="s">
        <v>151</v>
      </c>
      <c r="O408" s="41" t="s">
        <v>1319</v>
      </c>
      <c r="P408" s="34"/>
      <c r="Q408" s="34" t="s">
        <v>74</v>
      </c>
    </row>
    <row r="409" spans="1:17" s="20" customFormat="1" ht="126.75" customHeight="1" x14ac:dyDescent="0.3">
      <c r="A409" s="34" t="s">
        <v>726</v>
      </c>
      <c r="B409" s="34" t="s">
        <v>1320</v>
      </c>
      <c r="C409" s="34" t="s">
        <v>1321</v>
      </c>
      <c r="D409" s="34" t="s">
        <v>292</v>
      </c>
      <c r="E409" s="34" t="s">
        <v>1322</v>
      </c>
      <c r="F409" s="34" t="s">
        <v>1323</v>
      </c>
      <c r="G409" s="37" t="s">
        <v>174</v>
      </c>
      <c r="H409" s="34" t="s">
        <v>148</v>
      </c>
      <c r="I409" s="34">
        <v>8000</v>
      </c>
      <c r="J409" s="38">
        <v>8000</v>
      </c>
      <c r="K409" s="34" t="s">
        <v>1312</v>
      </c>
      <c r="L409" s="39">
        <v>6200</v>
      </c>
      <c r="M409" s="40">
        <f>+L409/J409</f>
        <v>0.77500000000000002</v>
      </c>
      <c r="N409" s="34" t="s">
        <v>151</v>
      </c>
      <c r="O409" s="41" t="s">
        <v>1313</v>
      </c>
      <c r="P409" s="34"/>
      <c r="Q409" s="34" t="s">
        <v>74</v>
      </c>
    </row>
    <row r="410" spans="1:17" s="20" customFormat="1" ht="149.25" customHeight="1" x14ac:dyDescent="0.3">
      <c r="A410" s="34" t="s">
        <v>731</v>
      </c>
      <c r="B410" s="34" t="s">
        <v>1324</v>
      </c>
      <c r="C410" s="34" t="s">
        <v>1325</v>
      </c>
      <c r="D410" s="34" t="s">
        <v>292</v>
      </c>
      <c r="E410" s="34" t="s">
        <v>1326</v>
      </c>
      <c r="F410" s="34" t="s">
        <v>1327</v>
      </c>
      <c r="G410" s="37" t="s">
        <v>174</v>
      </c>
      <c r="H410" s="34" t="s">
        <v>148</v>
      </c>
      <c r="I410" s="34">
        <v>65</v>
      </c>
      <c r="J410" s="38">
        <v>65</v>
      </c>
      <c r="K410" s="34" t="s">
        <v>1312</v>
      </c>
      <c r="L410" s="39">
        <v>40</v>
      </c>
      <c r="M410" s="40">
        <f t="shared" ref="M410:M412" si="24">+L410/J410</f>
        <v>0.61538461538461542</v>
      </c>
      <c r="N410" s="34" t="s">
        <v>151</v>
      </c>
      <c r="O410" s="41" t="s">
        <v>1328</v>
      </c>
      <c r="P410" s="34"/>
      <c r="Q410" s="34" t="s">
        <v>74</v>
      </c>
    </row>
    <row r="411" spans="1:17" s="20" customFormat="1" ht="143.25" customHeight="1" x14ac:dyDescent="0.3">
      <c r="A411" s="34" t="s">
        <v>737</v>
      </c>
      <c r="B411" s="34" t="s">
        <v>1329</v>
      </c>
      <c r="C411" s="34" t="s">
        <v>1330</v>
      </c>
      <c r="D411" s="34" t="s">
        <v>292</v>
      </c>
      <c r="E411" s="34" t="s">
        <v>1331</v>
      </c>
      <c r="F411" s="34" t="s">
        <v>1332</v>
      </c>
      <c r="G411" s="37" t="s">
        <v>174</v>
      </c>
      <c r="H411" s="34" t="s">
        <v>148</v>
      </c>
      <c r="I411" s="34">
        <v>110000</v>
      </c>
      <c r="J411" s="42">
        <v>1100000</v>
      </c>
      <c r="K411" s="34" t="s">
        <v>1312</v>
      </c>
      <c r="L411" s="39">
        <v>510301</v>
      </c>
      <c r="M411" s="40">
        <f t="shared" si="24"/>
        <v>0.46390999999999999</v>
      </c>
      <c r="N411" s="34" t="s">
        <v>151</v>
      </c>
      <c r="O411" s="41" t="s">
        <v>1333</v>
      </c>
      <c r="P411" s="34"/>
      <c r="Q411" s="34" t="s">
        <v>74</v>
      </c>
    </row>
    <row r="412" spans="1:17" s="20" customFormat="1" ht="176.25" customHeight="1" x14ac:dyDescent="0.3">
      <c r="A412" s="34" t="s">
        <v>743</v>
      </c>
      <c r="B412" s="36" t="s">
        <v>1334</v>
      </c>
      <c r="C412" s="36" t="s">
        <v>1335</v>
      </c>
      <c r="D412" s="34" t="s">
        <v>292</v>
      </c>
      <c r="E412" s="36" t="s">
        <v>1335</v>
      </c>
      <c r="F412" s="36" t="s">
        <v>1336</v>
      </c>
      <c r="G412" s="37" t="s">
        <v>174</v>
      </c>
      <c r="H412" s="34" t="s">
        <v>148</v>
      </c>
      <c r="I412" s="34">
        <v>365</v>
      </c>
      <c r="J412" s="38">
        <v>365</v>
      </c>
      <c r="K412" s="34" t="s">
        <v>1312</v>
      </c>
      <c r="L412" s="39">
        <v>270</v>
      </c>
      <c r="M412" s="40">
        <f t="shared" si="24"/>
        <v>0.73972602739726023</v>
      </c>
      <c r="N412" s="34" t="s">
        <v>151</v>
      </c>
      <c r="O412" s="41" t="s">
        <v>1337</v>
      </c>
      <c r="P412" s="34"/>
      <c r="Q412" s="34" t="s">
        <v>74</v>
      </c>
    </row>
    <row r="413" spans="1:17" s="14" customFormat="1" ht="21" thickBot="1" x14ac:dyDescent="0.25">
      <c r="A413" s="136"/>
      <c r="B413" s="136"/>
      <c r="C413" s="136"/>
      <c r="D413" s="136"/>
      <c r="E413" s="136"/>
      <c r="F413" s="136"/>
      <c r="G413" s="136"/>
      <c r="H413" s="136"/>
      <c r="I413" s="136"/>
      <c r="J413" s="136"/>
      <c r="K413" s="136"/>
      <c r="L413" s="136"/>
      <c r="M413" s="136"/>
      <c r="N413" s="136"/>
      <c r="O413" s="136"/>
      <c r="P413" s="136"/>
      <c r="Q413" s="136"/>
    </row>
    <row r="414" spans="1:17" s="17" customFormat="1" ht="22.5" customHeight="1" thickBot="1" x14ac:dyDescent="0.3">
      <c r="A414" s="142" t="s">
        <v>0</v>
      </c>
      <c r="B414" s="143"/>
      <c r="C414" s="143"/>
      <c r="D414" s="144"/>
      <c r="E414" s="145" t="s">
        <v>56</v>
      </c>
      <c r="F414" s="145"/>
      <c r="G414" s="145"/>
      <c r="H414" s="145"/>
      <c r="I414" s="145"/>
      <c r="J414" s="145"/>
      <c r="K414" s="145"/>
      <c r="L414" s="145"/>
      <c r="M414" s="146" t="s">
        <v>1</v>
      </c>
      <c r="N414" s="146"/>
      <c r="O414" s="146"/>
      <c r="P414" s="147" t="str">
        <f>+VLOOKUP(E414,[4]Hoja3!$A$2:$B$42,2,0)</f>
        <v>1800</v>
      </c>
      <c r="Q414" s="147"/>
    </row>
    <row r="415" spans="1:17" s="14" customFormat="1" ht="21" thickBot="1" x14ac:dyDescent="0.25">
      <c r="A415" s="142" t="s">
        <v>112</v>
      </c>
      <c r="B415" s="143"/>
      <c r="C415" s="143"/>
      <c r="D415" s="144"/>
      <c r="E415" s="145" t="s">
        <v>1338</v>
      </c>
      <c r="F415" s="145"/>
      <c r="G415" s="145"/>
      <c r="H415" s="145"/>
      <c r="I415" s="145"/>
      <c r="J415" s="145"/>
      <c r="K415" s="145"/>
      <c r="L415" s="145"/>
      <c r="M415" s="146" t="s">
        <v>201</v>
      </c>
      <c r="N415" s="146"/>
      <c r="O415" s="146"/>
      <c r="P415" s="147" t="s">
        <v>169</v>
      </c>
      <c r="Q415" s="147"/>
    </row>
    <row r="416" spans="1:17" s="14" customFormat="1" x14ac:dyDescent="0.2">
      <c r="A416" s="136"/>
      <c r="B416" s="136"/>
      <c r="C416" s="136"/>
      <c r="D416" s="136"/>
      <c r="E416" s="136"/>
      <c r="F416" s="136"/>
      <c r="G416" s="136"/>
      <c r="H416" s="136"/>
      <c r="I416" s="136"/>
      <c r="J416" s="136"/>
      <c r="K416" s="136"/>
      <c r="L416" s="136"/>
      <c r="M416" s="136"/>
      <c r="N416" s="136"/>
      <c r="O416" s="136"/>
      <c r="P416" s="136"/>
      <c r="Q416" s="136"/>
    </row>
    <row r="417" spans="1:17" s="14" customFormat="1" x14ac:dyDescent="0.2">
      <c r="A417" s="136"/>
      <c r="B417" s="136"/>
      <c r="C417" s="136"/>
      <c r="D417" s="136"/>
      <c r="E417" s="136"/>
      <c r="F417" s="136"/>
      <c r="G417" s="136"/>
      <c r="H417" s="136"/>
      <c r="I417" s="136"/>
      <c r="J417" s="136"/>
      <c r="K417" s="140" t="s">
        <v>3</v>
      </c>
      <c r="L417" s="141"/>
      <c r="M417" s="52" t="s">
        <v>106</v>
      </c>
      <c r="N417" s="53" t="s">
        <v>107</v>
      </c>
      <c r="O417" s="54" t="s">
        <v>108</v>
      </c>
      <c r="P417" s="55" t="s">
        <v>4</v>
      </c>
      <c r="Q417" s="136"/>
    </row>
    <row r="418" spans="1:17" s="14" customFormat="1" x14ac:dyDescent="0.2">
      <c r="A418" s="136"/>
      <c r="B418" s="136"/>
      <c r="C418" s="136"/>
      <c r="D418" s="136"/>
      <c r="E418" s="136"/>
      <c r="F418" s="136"/>
      <c r="G418" s="136"/>
      <c r="H418" s="136"/>
      <c r="I418" s="136"/>
      <c r="J418" s="136"/>
      <c r="K418" s="136"/>
      <c r="L418" s="136"/>
      <c r="M418" s="52" t="s">
        <v>5</v>
      </c>
      <c r="N418" s="53" t="s">
        <v>19</v>
      </c>
      <c r="O418" s="54" t="s">
        <v>20</v>
      </c>
      <c r="P418" s="55" t="s">
        <v>6</v>
      </c>
      <c r="Q418" s="136"/>
    </row>
    <row r="419" spans="1:17" s="14" customFormat="1" ht="21" thickBot="1" x14ac:dyDescent="0.25">
      <c r="A419" s="136"/>
      <c r="B419" s="136"/>
      <c r="C419" s="136"/>
      <c r="D419" s="136"/>
      <c r="E419" s="136"/>
      <c r="F419" s="136"/>
      <c r="G419" s="136"/>
      <c r="H419" s="136"/>
      <c r="I419" s="136"/>
      <c r="J419" s="136"/>
      <c r="K419" s="136"/>
      <c r="L419" s="136"/>
      <c r="M419" s="136"/>
      <c r="N419" s="136"/>
      <c r="O419" s="136"/>
      <c r="P419" s="136"/>
      <c r="Q419" s="136"/>
    </row>
    <row r="420" spans="1:17" s="26" customFormat="1" ht="115.5" customHeight="1" thickBot="1" x14ac:dyDescent="0.3">
      <c r="A420" s="116" t="s">
        <v>105</v>
      </c>
      <c r="B420" s="117" t="s">
        <v>114</v>
      </c>
      <c r="C420" s="117" t="s">
        <v>115</v>
      </c>
      <c r="D420" s="117" t="s">
        <v>12</v>
      </c>
      <c r="E420" s="117" t="s">
        <v>10</v>
      </c>
      <c r="F420" s="117" t="s">
        <v>11</v>
      </c>
      <c r="G420" s="117" t="s">
        <v>116</v>
      </c>
      <c r="H420" s="117" t="s">
        <v>7</v>
      </c>
      <c r="I420" s="117" t="s">
        <v>9</v>
      </c>
      <c r="J420" s="117" t="s">
        <v>13</v>
      </c>
      <c r="K420" s="117" t="s">
        <v>14</v>
      </c>
      <c r="L420" s="117" t="s">
        <v>18</v>
      </c>
      <c r="M420" s="117" t="s">
        <v>17</v>
      </c>
      <c r="N420" s="117" t="s">
        <v>15</v>
      </c>
      <c r="O420" s="117" t="s">
        <v>8</v>
      </c>
      <c r="P420" s="117" t="s">
        <v>16</v>
      </c>
      <c r="Q420" s="118" t="s">
        <v>113</v>
      </c>
    </row>
    <row r="421" spans="1:17" s="14" customFormat="1" ht="159" customHeight="1" x14ac:dyDescent="0.2">
      <c r="A421" s="119" t="s">
        <v>202</v>
      </c>
      <c r="B421" s="34" t="s">
        <v>1339</v>
      </c>
      <c r="C421" s="34" t="s">
        <v>1340</v>
      </c>
      <c r="D421" s="34" t="s">
        <v>130</v>
      </c>
      <c r="E421" s="34" t="s">
        <v>1341</v>
      </c>
      <c r="F421" s="34" t="s">
        <v>1342</v>
      </c>
      <c r="G421" s="34" t="s">
        <v>174</v>
      </c>
      <c r="H421" s="34" t="s">
        <v>148</v>
      </c>
      <c r="I421" s="34">
        <v>103</v>
      </c>
      <c r="J421" s="34">
        <v>135</v>
      </c>
      <c r="K421" s="120" t="s">
        <v>1343</v>
      </c>
      <c r="L421" s="120">
        <v>97</v>
      </c>
      <c r="M421" s="121">
        <f>+L421/J421</f>
        <v>0.71851851851851856</v>
      </c>
      <c r="N421" s="34" t="s">
        <v>151</v>
      </c>
      <c r="O421" s="34" t="s">
        <v>1344</v>
      </c>
      <c r="P421" s="34"/>
      <c r="Q421" s="122" t="s">
        <v>56</v>
      </c>
    </row>
    <row r="422" spans="1:17" s="14" customFormat="1" ht="128.25" customHeight="1" x14ac:dyDescent="0.2">
      <c r="A422" s="119" t="s">
        <v>208</v>
      </c>
      <c r="B422" s="34" t="s">
        <v>1345</v>
      </c>
      <c r="C422" s="34" t="s">
        <v>1346</v>
      </c>
      <c r="D422" s="34" t="s">
        <v>130</v>
      </c>
      <c r="E422" s="34" t="s">
        <v>1347</v>
      </c>
      <c r="F422" s="34" t="s">
        <v>1348</v>
      </c>
      <c r="G422" s="34" t="s">
        <v>174</v>
      </c>
      <c r="H422" s="34" t="s">
        <v>148</v>
      </c>
      <c r="I422" s="34">
        <v>0</v>
      </c>
      <c r="J422" s="34">
        <v>110</v>
      </c>
      <c r="K422" s="120" t="s">
        <v>1343</v>
      </c>
      <c r="L422" s="120">
        <v>64</v>
      </c>
      <c r="M422" s="121">
        <f t="shared" ref="M422:M428" si="25">+L422/J422</f>
        <v>0.58181818181818179</v>
      </c>
      <c r="N422" s="34" t="s">
        <v>151</v>
      </c>
      <c r="O422" s="34" t="s">
        <v>1344</v>
      </c>
      <c r="P422" s="34"/>
      <c r="Q422" s="122" t="s">
        <v>56</v>
      </c>
    </row>
    <row r="423" spans="1:17" s="14" customFormat="1" ht="132" customHeight="1" x14ac:dyDescent="0.2">
      <c r="A423" s="119" t="s">
        <v>181</v>
      </c>
      <c r="B423" s="34" t="s">
        <v>1349</v>
      </c>
      <c r="C423" s="34" t="s">
        <v>1350</v>
      </c>
      <c r="D423" s="34" t="s">
        <v>130</v>
      </c>
      <c r="E423" s="34" t="s">
        <v>1743</v>
      </c>
      <c r="F423" s="34" t="s">
        <v>1351</v>
      </c>
      <c r="G423" s="34" t="s">
        <v>174</v>
      </c>
      <c r="H423" s="34" t="s">
        <v>148</v>
      </c>
      <c r="I423" s="34">
        <v>0</v>
      </c>
      <c r="J423" s="34">
        <v>50</v>
      </c>
      <c r="K423" s="120" t="s">
        <v>1343</v>
      </c>
      <c r="L423" s="120">
        <v>43</v>
      </c>
      <c r="M423" s="121">
        <f t="shared" si="25"/>
        <v>0.86</v>
      </c>
      <c r="N423" s="34" t="s">
        <v>151</v>
      </c>
      <c r="O423" s="34" t="s">
        <v>1344</v>
      </c>
      <c r="P423" s="34"/>
      <c r="Q423" s="122" t="s">
        <v>56</v>
      </c>
    </row>
    <row r="424" spans="1:17" s="14" customFormat="1" ht="124.5" customHeight="1" x14ac:dyDescent="0.2">
      <c r="A424" s="119" t="s">
        <v>1352</v>
      </c>
      <c r="B424" s="34" t="s">
        <v>1353</v>
      </c>
      <c r="C424" s="34" t="s">
        <v>1354</v>
      </c>
      <c r="D424" s="34" t="s">
        <v>130</v>
      </c>
      <c r="E424" s="34" t="s">
        <v>1355</v>
      </c>
      <c r="F424" s="34" t="s">
        <v>1356</v>
      </c>
      <c r="G424" s="34" t="s">
        <v>174</v>
      </c>
      <c r="H424" s="34" t="s">
        <v>148</v>
      </c>
      <c r="I424" s="34">
        <v>9</v>
      </c>
      <c r="J424" s="34">
        <v>15</v>
      </c>
      <c r="K424" s="120" t="s">
        <v>1343</v>
      </c>
      <c r="L424" s="120">
        <v>11</v>
      </c>
      <c r="M424" s="121">
        <f t="shared" si="25"/>
        <v>0.73333333333333328</v>
      </c>
      <c r="N424" s="34" t="s">
        <v>151</v>
      </c>
      <c r="O424" s="34" t="s">
        <v>1344</v>
      </c>
      <c r="P424" s="34" t="s">
        <v>1357</v>
      </c>
      <c r="Q424" s="122" t="s">
        <v>56</v>
      </c>
    </row>
    <row r="425" spans="1:17" s="14" customFormat="1" ht="147" customHeight="1" x14ac:dyDescent="0.2">
      <c r="A425" s="119" t="s">
        <v>225</v>
      </c>
      <c r="B425" s="34" t="s">
        <v>1358</v>
      </c>
      <c r="C425" s="34" t="s">
        <v>1359</v>
      </c>
      <c r="D425" s="34" t="s">
        <v>130</v>
      </c>
      <c r="E425" s="34" t="s">
        <v>1360</v>
      </c>
      <c r="F425" s="34" t="s">
        <v>1361</v>
      </c>
      <c r="G425" s="34" t="s">
        <v>174</v>
      </c>
      <c r="H425" s="34" t="s">
        <v>148</v>
      </c>
      <c r="I425" s="34">
        <v>9</v>
      </c>
      <c r="J425" s="34">
        <v>9</v>
      </c>
      <c r="K425" s="120" t="s">
        <v>1343</v>
      </c>
      <c r="L425" s="120">
        <v>5</v>
      </c>
      <c r="M425" s="121">
        <f t="shared" si="25"/>
        <v>0.55555555555555558</v>
      </c>
      <c r="N425" s="34" t="s">
        <v>151</v>
      </c>
      <c r="O425" s="34" t="s">
        <v>1344</v>
      </c>
      <c r="P425" s="34" t="s">
        <v>1362</v>
      </c>
      <c r="Q425" s="122" t="s">
        <v>56</v>
      </c>
    </row>
    <row r="426" spans="1:17" s="14" customFormat="1" ht="141" customHeight="1" x14ac:dyDescent="0.2">
      <c r="A426" s="119" t="s">
        <v>1363</v>
      </c>
      <c r="B426" s="34" t="s">
        <v>1364</v>
      </c>
      <c r="C426" s="34" t="s">
        <v>1365</v>
      </c>
      <c r="D426" s="34" t="s">
        <v>130</v>
      </c>
      <c r="E426" s="34" t="s">
        <v>1366</v>
      </c>
      <c r="F426" s="34" t="s">
        <v>1367</v>
      </c>
      <c r="G426" s="34" t="s">
        <v>481</v>
      </c>
      <c r="H426" s="34" t="s">
        <v>148</v>
      </c>
      <c r="I426" s="34">
        <v>0</v>
      </c>
      <c r="J426" s="34">
        <v>16</v>
      </c>
      <c r="K426" s="120" t="s">
        <v>1343</v>
      </c>
      <c r="L426" s="120">
        <v>2</v>
      </c>
      <c r="M426" s="121">
        <f t="shared" si="25"/>
        <v>0.125</v>
      </c>
      <c r="N426" s="34" t="s">
        <v>151</v>
      </c>
      <c r="O426" s="34" t="s">
        <v>1368</v>
      </c>
      <c r="P426" s="34" t="s">
        <v>1362</v>
      </c>
      <c r="Q426" s="122" t="s">
        <v>56</v>
      </c>
    </row>
    <row r="427" spans="1:17" s="14" customFormat="1" ht="133.5" customHeight="1" x14ac:dyDescent="0.2">
      <c r="A427" s="119" t="s">
        <v>239</v>
      </c>
      <c r="B427" s="34" t="s">
        <v>1369</v>
      </c>
      <c r="C427" s="34" t="s">
        <v>1370</v>
      </c>
      <c r="D427" s="34" t="s">
        <v>130</v>
      </c>
      <c r="E427" s="34" t="s">
        <v>1371</v>
      </c>
      <c r="F427" s="34" t="s">
        <v>1372</v>
      </c>
      <c r="G427" s="34" t="s">
        <v>174</v>
      </c>
      <c r="H427" s="34" t="s">
        <v>148</v>
      </c>
      <c r="I427" s="34">
        <v>7</v>
      </c>
      <c r="J427" s="34">
        <v>14</v>
      </c>
      <c r="K427" s="120" t="s">
        <v>1343</v>
      </c>
      <c r="L427" s="120">
        <v>11</v>
      </c>
      <c r="M427" s="121">
        <f t="shared" si="25"/>
        <v>0.7857142857142857</v>
      </c>
      <c r="N427" s="34" t="s">
        <v>151</v>
      </c>
      <c r="O427" s="34" t="s">
        <v>1368</v>
      </c>
      <c r="P427" s="34" t="s">
        <v>1362</v>
      </c>
      <c r="Q427" s="122" t="s">
        <v>56</v>
      </c>
    </row>
    <row r="428" spans="1:17" s="14" customFormat="1" ht="141.75" customHeight="1" x14ac:dyDescent="0.2">
      <c r="A428" s="119" t="s">
        <v>245</v>
      </c>
      <c r="B428" s="34" t="s">
        <v>1373</v>
      </c>
      <c r="C428" s="34" t="s">
        <v>1374</v>
      </c>
      <c r="D428" s="34" t="s">
        <v>130</v>
      </c>
      <c r="E428" s="34" t="s">
        <v>1375</v>
      </c>
      <c r="F428" s="34" t="s">
        <v>1376</v>
      </c>
      <c r="G428" s="34" t="s">
        <v>174</v>
      </c>
      <c r="H428" s="34" t="s">
        <v>148</v>
      </c>
      <c r="I428" s="34">
        <v>14</v>
      </c>
      <c r="J428" s="34">
        <v>17</v>
      </c>
      <c r="K428" s="120" t="s">
        <v>1343</v>
      </c>
      <c r="L428" s="120">
        <v>2</v>
      </c>
      <c r="M428" s="121">
        <f t="shared" si="25"/>
        <v>0.11764705882352941</v>
      </c>
      <c r="N428" s="34" t="s">
        <v>151</v>
      </c>
      <c r="O428" s="34" t="s">
        <v>1368</v>
      </c>
      <c r="P428" s="34" t="s">
        <v>1362</v>
      </c>
      <c r="Q428" s="122" t="s">
        <v>56</v>
      </c>
    </row>
    <row r="429" spans="1:17" s="14" customFormat="1" ht="21" thickBot="1" x14ac:dyDescent="0.25">
      <c r="A429" s="136"/>
      <c r="B429" s="136"/>
      <c r="C429" s="136"/>
      <c r="D429" s="136"/>
      <c r="E429" s="136"/>
      <c r="F429" s="136"/>
      <c r="G429" s="136"/>
      <c r="H429" s="136"/>
      <c r="I429" s="136"/>
      <c r="J429" s="136"/>
      <c r="K429" s="136"/>
      <c r="L429" s="136"/>
      <c r="M429" s="136"/>
      <c r="N429" s="136"/>
      <c r="O429" s="136"/>
      <c r="P429" s="136"/>
      <c r="Q429" s="136"/>
    </row>
    <row r="430" spans="1:17" s="17" customFormat="1" ht="22.5" customHeight="1" thickBot="1" x14ac:dyDescent="0.3">
      <c r="A430" s="142" t="s">
        <v>0</v>
      </c>
      <c r="B430" s="143"/>
      <c r="C430" s="143"/>
      <c r="D430" s="144"/>
      <c r="E430" s="145" t="s">
        <v>58</v>
      </c>
      <c r="F430" s="145"/>
      <c r="G430" s="145"/>
      <c r="H430" s="145"/>
      <c r="I430" s="145"/>
      <c r="J430" s="145"/>
      <c r="K430" s="145"/>
      <c r="L430" s="145"/>
      <c r="M430" s="146" t="s">
        <v>1</v>
      </c>
      <c r="N430" s="146"/>
      <c r="O430" s="146"/>
      <c r="P430" s="147">
        <v>1900</v>
      </c>
      <c r="Q430" s="147"/>
    </row>
    <row r="431" spans="1:17" s="14" customFormat="1" ht="21" thickBot="1" x14ac:dyDescent="0.25">
      <c r="A431" s="142" t="s">
        <v>112</v>
      </c>
      <c r="B431" s="143"/>
      <c r="C431" s="143"/>
      <c r="D431" s="144"/>
      <c r="E431" s="145" t="s">
        <v>1377</v>
      </c>
      <c r="F431" s="145"/>
      <c r="G431" s="145"/>
      <c r="H431" s="145"/>
      <c r="I431" s="145"/>
      <c r="J431" s="145"/>
      <c r="K431" s="145"/>
      <c r="L431" s="145"/>
      <c r="M431" s="146" t="s">
        <v>201</v>
      </c>
      <c r="N431" s="146"/>
      <c r="O431" s="146"/>
      <c r="P431" s="147" t="s">
        <v>169</v>
      </c>
      <c r="Q431" s="147"/>
    </row>
    <row r="432" spans="1:17" s="14" customFormat="1" x14ac:dyDescent="0.2">
      <c r="A432" s="136"/>
      <c r="B432" s="136"/>
      <c r="C432" s="136"/>
      <c r="D432" s="136"/>
      <c r="E432" s="136"/>
      <c r="F432" s="136"/>
      <c r="G432" s="136"/>
      <c r="H432" s="136"/>
      <c r="I432" s="136"/>
      <c r="J432" s="136"/>
      <c r="K432" s="136"/>
      <c r="L432" s="136"/>
      <c r="M432" s="136"/>
      <c r="N432" s="136"/>
      <c r="O432" s="136"/>
      <c r="P432" s="136"/>
      <c r="Q432" s="136"/>
    </row>
    <row r="433" spans="1:17" s="14" customFormat="1" x14ac:dyDescent="0.2">
      <c r="A433" s="136"/>
      <c r="B433" s="136"/>
      <c r="C433" s="136"/>
      <c r="D433" s="136"/>
      <c r="E433" s="136"/>
      <c r="F433" s="136"/>
      <c r="G433" s="136"/>
      <c r="H433" s="136"/>
      <c r="I433" s="139"/>
      <c r="J433" s="136"/>
      <c r="K433" s="140" t="s">
        <v>3</v>
      </c>
      <c r="L433" s="141"/>
      <c r="M433" s="52" t="s">
        <v>106</v>
      </c>
      <c r="N433" s="53" t="s">
        <v>107</v>
      </c>
      <c r="O433" s="54" t="s">
        <v>108</v>
      </c>
      <c r="P433" s="55" t="s">
        <v>4</v>
      </c>
      <c r="Q433" s="136"/>
    </row>
    <row r="434" spans="1:17" s="14" customFormat="1" x14ac:dyDescent="0.2">
      <c r="A434" s="136"/>
      <c r="B434" s="136"/>
      <c r="C434" s="136"/>
      <c r="D434" s="136"/>
      <c r="E434" s="136"/>
      <c r="F434" s="136"/>
      <c r="G434" s="136"/>
      <c r="H434" s="136"/>
      <c r="I434" s="139"/>
      <c r="J434" s="136"/>
      <c r="K434" s="136"/>
      <c r="L434" s="136"/>
      <c r="M434" s="52" t="s">
        <v>5</v>
      </c>
      <c r="N434" s="53" t="s">
        <v>19</v>
      </c>
      <c r="O434" s="54" t="s">
        <v>20</v>
      </c>
      <c r="P434" s="55" t="s">
        <v>6</v>
      </c>
      <c r="Q434" s="136"/>
    </row>
    <row r="435" spans="1:17" s="14" customFormat="1" x14ac:dyDescent="0.2">
      <c r="A435" s="136"/>
      <c r="B435" s="136"/>
      <c r="C435" s="136"/>
      <c r="D435" s="136"/>
      <c r="E435" s="136"/>
      <c r="F435" s="136"/>
      <c r="G435" s="136"/>
      <c r="H435" s="136"/>
      <c r="I435" s="136"/>
      <c r="J435" s="136"/>
      <c r="K435" s="136"/>
      <c r="L435" s="136"/>
      <c r="M435" s="136"/>
      <c r="N435" s="136"/>
      <c r="O435" s="136"/>
      <c r="P435" s="136"/>
      <c r="Q435" s="136"/>
    </row>
    <row r="436" spans="1:17" s="28" customFormat="1" ht="128.25" customHeight="1" x14ac:dyDescent="0.25">
      <c r="A436" s="33" t="s">
        <v>105</v>
      </c>
      <c r="B436" s="33" t="s">
        <v>1304</v>
      </c>
      <c r="C436" s="33" t="s">
        <v>1305</v>
      </c>
      <c r="D436" s="33" t="s">
        <v>12</v>
      </c>
      <c r="E436" s="33" t="s">
        <v>10</v>
      </c>
      <c r="F436" s="33" t="s">
        <v>11</v>
      </c>
      <c r="G436" s="33" t="s">
        <v>1306</v>
      </c>
      <c r="H436" s="33" t="s">
        <v>7</v>
      </c>
      <c r="I436" s="33" t="s">
        <v>9</v>
      </c>
      <c r="J436" s="33" t="s">
        <v>13</v>
      </c>
      <c r="K436" s="33" t="s">
        <v>14</v>
      </c>
      <c r="L436" s="33" t="s">
        <v>18</v>
      </c>
      <c r="M436" s="33" t="s">
        <v>17</v>
      </c>
      <c r="N436" s="33" t="s">
        <v>15</v>
      </c>
      <c r="O436" s="33" t="s">
        <v>8</v>
      </c>
      <c r="P436" s="33" t="s">
        <v>16</v>
      </c>
      <c r="Q436" s="33" t="s">
        <v>1307</v>
      </c>
    </row>
    <row r="437" spans="1:17" s="27" customFormat="1" ht="144" customHeight="1" x14ac:dyDescent="0.2">
      <c r="A437" s="34" t="s">
        <v>713</v>
      </c>
      <c r="B437" s="34" t="s">
        <v>1378</v>
      </c>
      <c r="C437" s="34" t="s">
        <v>1379</v>
      </c>
      <c r="D437" s="34" t="s">
        <v>292</v>
      </c>
      <c r="E437" s="34" t="s">
        <v>1380</v>
      </c>
      <c r="F437" s="34" t="s">
        <v>1381</v>
      </c>
      <c r="G437" s="34" t="s">
        <v>174</v>
      </c>
      <c r="H437" s="34" t="s">
        <v>148</v>
      </c>
      <c r="I437" s="58">
        <v>365</v>
      </c>
      <c r="J437" s="38">
        <v>365</v>
      </c>
      <c r="K437" s="39" t="s">
        <v>1312</v>
      </c>
      <c r="L437" s="39">
        <v>274</v>
      </c>
      <c r="M437" s="40">
        <f>+L437/J437</f>
        <v>0.75068493150684934</v>
      </c>
      <c r="N437" s="34" t="s">
        <v>151</v>
      </c>
      <c r="O437" s="123" t="s">
        <v>1382</v>
      </c>
      <c r="P437" s="34"/>
      <c r="Q437" s="34" t="s">
        <v>58</v>
      </c>
    </row>
    <row r="438" spans="1:17" s="27" customFormat="1" ht="168" customHeight="1" x14ac:dyDescent="0.2">
      <c r="A438" s="34" t="s">
        <v>720</v>
      </c>
      <c r="B438" s="34" t="s">
        <v>1383</v>
      </c>
      <c r="C438" s="34" t="s">
        <v>1384</v>
      </c>
      <c r="D438" s="34" t="s">
        <v>292</v>
      </c>
      <c r="E438" s="34" t="s">
        <v>1385</v>
      </c>
      <c r="F438" s="34" t="s">
        <v>1386</v>
      </c>
      <c r="G438" s="34" t="s">
        <v>174</v>
      </c>
      <c r="H438" s="34" t="s">
        <v>148</v>
      </c>
      <c r="I438" s="58">
        <v>0</v>
      </c>
      <c r="J438" s="38">
        <v>240</v>
      </c>
      <c r="K438" s="124">
        <v>100000</v>
      </c>
      <c r="L438" s="39">
        <v>59314</v>
      </c>
      <c r="M438" s="40">
        <v>0.59</v>
      </c>
      <c r="N438" s="34" t="s">
        <v>151</v>
      </c>
      <c r="O438" s="123" t="s">
        <v>1382</v>
      </c>
      <c r="P438" s="34"/>
      <c r="Q438" s="34" t="s">
        <v>58</v>
      </c>
    </row>
    <row r="439" spans="1:17" s="27" customFormat="1" ht="170.25" customHeight="1" x14ac:dyDescent="0.2">
      <c r="A439" s="34" t="s">
        <v>726</v>
      </c>
      <c r="B439" s="34" t="s">
        <v>1387</v>
      </c>
      <c r="C439" s="34" t="s">
        <v>1388</v>
      </c>
      <c r="D439" s="34" t="s">
        <v>292</v>
      </c>
      <c r="E439" s="34" t="s">
        <v>1389</v>
      </c>
      <c r="F439" s="34" t="s">
        <v>1390</v>
      </c>
      <c r="G439" s="34" t="s">
        <v>174</v>
      </c>
      <c r="H439" s="34" t="s">
        <v>148</v>
      </c>
      <c r="I439" s="125">
        <v>370291</v>
      </c>
      <c r="J439" s="42">
        <v>350000</v>
      </c>
      <c r="K439" s="34" t="s">
        <v>1312</v>
      </c>
      <c r="L439" s="39">
        <v>204504</v>
      </c>
      <c r="M439" s="40">
        <f>+L439/J439</f>
        <v>0.58429714285714285</v>
      </c>
      <c r="N439" s="34" t="s">
        <v>151</v>
      </c>
      <c r="O439" s="123" t="s">
        <v>1382</v>
      </c>
      <c r="P439" s="34"/>
      <c r="Q439" s="34" t="s">
        <v>58</v>
      </c>
    </row>
    <row r="440" spans="1:17" s="27" customFormat="1" ht="193.5" customHeight="1" x14ac:dyDescent="0.2">
      <c r="A440" s="34" t="s">
        <v>731</v>
      </c>
      <c r="B440" s="34" t="s">
        <v>1391</v>
      </c>
      <c r="C440" s="34" t="s">
        <v>1392</v>
      </c>
      <c r="D440" s="34" t="s">
        <v>292</v>
      </c>
      <c r="E440" s="34" t="s">
        <v>1393</v>
      </c>
      <c r="F440" s="34" t="s">
        <v>1394</v>
      </c>
      <c r="G440" s="34" t="s">
        <v>174</v>
      </c>
      <c r="H440" s="34" t="s">
        <v>148</v>
      </c>
      <c r="I440" s="58">
        <v>2400</v>
      </c>
      <c r="J440" s="38">
        <v>2500</v>
      </c>
      <c r="K440" s="34" t="s">
        <v>1312</v>
      </c>
      <c r="L440" s="39">
        <v>2875</v>
      </c>
      <c r="M440" s="40">
        <f t="shared" ref="M440:M447" si="26">+L440/J440</f>
        <v>1.1499999999999999</v>
      </c>
      <c r="N440" s="34" t="s">
        <v>151</v>
      </c>
      <c r="O440" s="123" t="s">
        <v>1382</v>
      </c>
      <c r="P440" s="34"/>
      <c r="Q440" s="34" t="s">
        <v>58</v>
      </c>
    </row>
    <row r="441" spans="1:17" s="27" customFormat="1" ht="219.75" customHeight="1" x14ac:dyDescent="0.2">
      <c r="A441" s="34" t="s">
        <v>737</v>
      </c>
      <c r="B441" s="34" t="s">
        <v>1395</v>
      </c>
      <c r="C441" s="34" t="s">
        <v>1396</v>
      </c>
      <c r="D441" s="34" t="s">
        <v>292</v>
      </c>
      <c r="E441" s="34" t="s">
        <v>1397</v>
      </c>
      <c r="F441" s="34" t="s">
        <v>1398</v>
      </c>
      <c r="G441" s="34" t="s">
        <v>174</v>
      </c>
      <c r="H441" s="34" t="s">
        <v>148</v>
      </c>
      <c r="I441" s="58">
        <v>110</v>
      </c>
      <c r="J441" s="38">
        <v>110</v>
      </c>
      <c r="K441" s="34" t="s">
        <v>1312</v>
      </c>
      <c r="L441" s="39">
        <v>0</v>
      </c>
      <c r="M441" s="40">
        <f t="shared" si="26"/>
        <v>0</v>
      </c>
      <c r="N441" s="34" t="s">
        <v>151</v>
      </c>
      <c r="O441" s="123" t="s">
        <v>1382</v>
      </c>
      <c r="P441" s="34" t="s">
        <v>1399</v>
      </c>
      <c r="Q441" s="34" t="s">
        <v>58</v>
      </c>
    </row>
    <row r="442" spans="1:17" s="27" customFormat="1" ht="176.25" customHeight="1" x14ac:dyDescent="0.2">
      <c r="A442" s="34" t="s">
        <v>743</v>
      </c>
      <c r="B442" s="34" t="s">
        <v>1400</v>
      </c>
      <c r="C442" s="34" t="s">
        <v>1401</v>
      </c>
      <c r="D442" s="34" t="s">
        <v>292</v>
      </c>
      <c r="E442" s="34" t="s">
        <v>1402</v>
      </c>
      <c r="F442" s="34" t="s">
        <v>1403</v>
      </c>
      <c r="G442" s="34" t="s">
        <v>174</v>
      </c>
      <c r="H442" s="34" t="s">
        <v>148</v>
      </c>
      <c r="I442" s="58">
        <v>25</v>
      </c>
      <c r="J442" s="38">
        <v>25</v>
      </c>
      <c r="K442" s="34" t="s">
        <v>1312</v>
      </c>
      <c r="L442" s="39">
        <v>25</v>
      </c>
      <c r="M442" s="40">
        <f t="shared" si="26"/>
        <v>1</v>
      </c>
      <c r="N442" s="34" t="s">
        <v>151</v>
      </c>
      <c r="O442" s="123" t="s">
        <v>1382</v>
      </c>
      <c r="P442" s="34"/>
      <c r="Q442" s="34" t="s">
        <v>58</v>
      </c>
    </row>
    <row r="443" spans="1:17" s="27" customFormat="1" ht="183.75" customHeight="1" x14ac:dyDescent="0.2">
      <c r="A443" s="34" t="s">
        <v>748</v>
      </c>
      <c r="B443" s="34" t="s">
        <v>1404</v>
      </c>
      <c r="C443" s="34" t="s">
        <v>1405</v>
      </c>
      <c r="D443" s="34" t="s">
        <v>292</v>
      </c>
      <c r="E443" s="34" t="s">
        <v>1406</v>
      </c>
      <c r="F443" s="34" t="s">
        <v>1407</v>
      </c>
      <c r="G443" s="34" t="s">
        <v>174</v>
      </c>
      <c r="H443" s="34" t="s">
        <v>148</v>
      </c>
      <c r="I443" s="58">
        <v>12</v>
      </c>
      <c r="J443" s="38">
        <v>38</v>
      </c>
      <c r="K443" s="34" t="s">
        <v>1312</v>
      </c>
      <c r="L443" s="39">
        <v>32</v>
      </c>
      <c r="M443" s="40">
        <f t="shared" si="26"/>
        <v>0.84210526315789469</v>
      </c>
      <c r="N443" s="34" t="s">
        <v>151</v>
      </c>
      <c r="O443" s="123" t="s">
        <v>1382</v>
      </c>
      <c r="P443" s="34"/>
      <c r="Q443" s="34" t="s">
        <v>58</v>
      </c>
    </row>
    <row r="444" spans="1:17" s="14" customFormat="1" ht="189.75" customHeight="1" x14ac:dyDescent="0.2">
      <c r="A444" s="34" t="s">
        <v>754</v>
      </c>
      <c r="B444" s="34" t="s">
        <v>1408</v>
      </c>
      <c r="C444" s="34" t="s">
        <v>1409</v>
      </c>
      <c r="D444" s="34" t="s">
        <v>292</v>
      </c>
      <c r="E444" s="34" t="s">
        <v>1410</v>
      </c>
      <c r="F444" s="34" t="s">
        <v>1411</v>
      </c>
      <c r="G444" s="34" t="s">
        <v>174</v>
      </c>
      <c r="H444" s="34" t="s">
        <v>148</v>
      </c>
      <c r="I444" s="58">
        <v>3325</v>
      </c>
      <c r="J444" s="38">
        <v>3810</v>
      </c>
      <c r="K444" s="34" t="s">
        <v>1312</v>
      </c>
      <c r="L444" s="39">
        <v>894</v>
      </c>
      <c r="M444" s="40">
        <f t="shared" si="26"/>
        <v>0.23464566929133859</v>
      </c>
      <c r="N444" s="34" t="s">
        <v>151</v>
      </c>
      <c r="O444" s="123" t="s">
        <v>1382</v>
      </c>
      <c r="P444" s="34" t="s">
        <v>1412</v>
      </c>
      <c r="Q444" s="34" t="s">
        <v>58</v>
      </c>
    </row>
    <row r="445" spans="1:17" s="14" customFormat="1" ht="210" customHeight="1" x14ac:dyDescent="0.2">
      <c r="A445" s="34" t="s">
        <v>760</v>
      </c>
      <c r="B445" s="34" t="s">
        <v>1413</v>
      </c>
      <c r="C445" s="34" t="s">
        <v>1414</v>
      </c>
      <c r="D445" s="34" t="s">
        <v>292</v>
      </c>
      <c r="E445" s="34" t="s">
        <v>1415</v>
      </c>
      <c r="F445" s="34" t="s">
        <v>1416</v>
      </c>
      <c r="G445" s="34" t="s">
        <v>236</v>
      </c>
      <c r="H445" s="34" t="s">
        <v>148</v>
      </c>
      <c r="I445" s="58">
        <v>1</v>
      </c>
      <c r="J445" s="38">
        <v>1</v>
      </c>
      <c r="K445" s="34" t="s">
        <v>1312</v>
      </c>
      <c r="L445" s="39">
        <v>1</v>
      </c>
      <c r="M445" s="40">
        <f t="shared" si="26"/>
        <v>1</v>
      </c>
      <c r="N445" s="34" t="s">
        <v>151</v>
      </c>
      <c r="O445" s="123" t="s">
        <v>1382</v>
      </c>
      <c r="P445" s="34" t="s">
        <v>1417</v>
      </c>
      <c r="Q445" s="34" t="s">
        <v>58</v>
      </c>
    </row>
    <row r="446" spans="1:17" s="14" customFormat="1" ht="192.75" customHeight="1" x14ac:dyDescent="0.2">
      <c r="A446" s="34" t="s">
        <v>766</v>
      </c>
      <c r="B446" s="34" t="s">
        <v>1418</v>
      </c>
      <c r="C446" s="34" t="s">
        <v>1419</v>
      </c>
      <c r="D446" s="34" t="s">
        <v>292</v>
      </c>
      <c r="E446" s="34" t="s">
        <v>1420</v>
      </c>
      <c r="F446" s="34" t="s">
        <v>1421</v>
      </c>
      <c r="G446" s="34" t="s">
        <v>174</v>
      </c>
      <c r="H446" s="34" t="s">
        <v>148</v>
      </c>
      <c r="I446" s="58">
        <v>400</v>
      </c>
      <c r="J446" s="38">
        <v>400</v>
      </c>
      <c r="K446" s="34" t="s">
        <v>1312</v>
      </c>
      <c r="L446" s="39">
        <v>972</v>
      </c>
      <c r="M446" s="40">
        <f t="shared" si="26"/>
        <v>2.4300000000000002</v>
      </c>
      <c r="N446" s="34" t="s">
        <v>151</v>
      </c>
      <c r="O446" s="123" t="s">
        <v>1382</v>
      </c>
      <c r="P446" s="34"/>
      <c r="Q446" s="34" t="s">
        <v>58</v>
      </c>
    </row>
    <row r="447" spans="1:17" s="14" customFormat="1" ht="195.75" customHeight="1" x14ac:dyDescent="0.2">
      <c r="A447" s="34" t="s">
        <v>772</v>
      </c>
      <c r="B447" s="34" t="s">
        <v>1422</v>
      </c>
      <c r="C447" s="34" t="s">
        <v>1423</v>
      </c>
      <c r="D447" s="34" t="s">
        <v>292</v>
      </c>
      <c r="E447" s="34" t="s">
        <v>1424</v>
      </c>
      <c r="F447" s="34" t="s">
        <v>1425</v>
      </c>
      <c r="G447" s="34" t="s">
        <v>174</v>
      </c>
      <c r="H447" s="34" t="s">
        <v>148</v>
      </c>
      <c r="I447" s="58">
        <v>52</v>
      </c>
      <c r="J447" s="38">
        <v>60</v>
      </c>
      <c r="K447" s="34" t="s">
        <v>1312</v>
      </c>
      <c r="L447" s="39">
        <v>16</v>
      </c>
      <c r="M447" s="40">
        <f t="shared" si="26"/>
        <v>0.26666666666666666</v>
      </c>
      <c r="N447" s="34" t="s">
        <v>151</v>
      </c>
      <c r="O447" s="123" t="s">
        <v>1382</v>
      </c>
      <c r="P447" s="34"/>
      <c r="Q447" s="34" t="s">
        <v>58</v>
      </c>
    </row>
    <row r="448" spans="1:17" s="14" customFormat="1" ht="21" thickBot="1" x14ac:dyDescent="0.25">
      <c r="A448" s="136"/>
      <c r="B448" s="136"/>
      <c r="C448" s="136"/>
      <c r="D448" s="136"/>
      <c r="E448" s="136"/>
      <c r="F448" s="136"/>
      <c r="G448" s="136"/>
      <c r="H448" s="136"/>
      <c r="I448" s="136"/>
      <c r="J448" s="136"/>
      <c r="K448" s="136"/>
      <c r="L448" s="136"/>
      <c r="M448" s="136"/>
      <c r="N448" s="136"/>
      <c r="O448" s="136"/>
      <c r="P448" s="136"/>
      <c r="Q448" s="136"/>
    </row>
    <row r="449" spans="1:17" s="14" customFormat="1" ht="38.25" customHeight="1" thickBot="1" x14ac:dyDescent="0.25">
      <c r="A449" s="148" t="s">
        <v>0</v>
      </c>
      <c r="B449" s="149"/>
      <c r="C449" s="149"/>
      <c r="D449" s="153"/>
      <c r="E449" s="154" t="s">
        <v>1426</v>
      </c>
      <c r="F449" s="155"/>
      <c r="G449" s="155"/>
      <c r="H449" s="155"/>
      <c r="I449" s="155"/>
      <c r="J449" s="155"/>
      <c r="K449" s="155"/>
      <c r="L449" s="156"/>
      <c r="M449" s="148" t="s">
        <v>1</v>
      </c>
      <c r="N449" s="149"/>
      <c r="O449" s="150"/>
      <c r="P449" s="151">
        <v>1210</v>
      </c>
      <c r="Q449" s="152"/>
    </row>
    <row r="450" spans="1:17" s="14" customFormat="1" ht="39.75" customHeight="1" thickBot="1" x14ac:dyDescent="0.25">
      <c r="A450" s="148" t="s">
        <v>112</v>
      </c>
      <c r="B450" s="149"/>
      <c r="C450" s="149"/>
      <c r="D450" s="153"/>
      <c r="E450" s="154" t="s">
        <v>1744</v>
      </c>
      <c r="F450" s="155"/>
      <c r="G450" s="155"/>
      <c r="H450" s="155"/>
      <c r="I450" s="155"/>
      <c r="J450" s="155"/>
      <c r="K450" s="155"/>
      <c r="L450" s="156"/>
      <c r="M450" s="148" t="s">
        <v>201</v>
      </c>
      <c r="N450" s="149"/>
      <c r="O450" s="150"/>
      <c r="P450" s="151" t="s">
        <v>169</v>
      </c>
      <c r="Q450" s="152"/>
    </row>
    <row r="451" spans="1:17" s="14" customFormat="1" x14ac:dyDescent="0.2">
      <c r="A451" s="135"/>
      <c r="B451" s="135"/>
      <c r="C451" s="135"/>
      <c r="D451" s="135"/>
      <c r="E451" s="135"/>
      <c r="F451" s="135"/>
      <c r="G451" s="135"/>
      <c r="H451" s="135"/>
      <c r="I451" s="135"/>
      <c r="J451" s="135"/>
      <c r="K451" s="135"/>
      <c r="L451" s="135"/>
      <c r="M451" s="135"/>
      <c r="N451" s="135"/>
      <c r="O451" s="135"/>
      <c r="P451" s="135"/>
      <c r="Q451" s="135"/>
    </row>
    <row r="452" spans="1:17" s="14" customFormat="1" ht="30" customHeight="1" x14ac:dyDescent="0.2">
      <c r="A452" s="135"/>
      <c r="B452" s="135"/>
      <c r="C452" s="135"/>
      <c r="D452" s="135"/>
      <c r="E452" s="135"/>
      <c r="F452" s="135"/>
      <c r="G452" s="135"/>
      <c r="H452" s="135"/>
      <c r="I452" s="135"/>
      <c r="J452" s="135"/>
      <c r="K452" s="157" t="s">
        <v>3</v>
      </c>
      <c r="L452" s="158"/>
      <c r="M452" s="10" t="s">
        <v>106</v>
      </c>
      <c r="N452" s="11" t="s">
        <v>107</v>
      </c>
      <c r="O452" s="12" t="s">
        <v>108</v>
      </c>
      <c r="P452" s="13" t="s">
        <v>4</v>
      </c>
      <c r="Q452" s="135"/>
    </row>
    <row r="453" spans="1:17" s="14" customFormat="1" x14ac:dyDescent="0.2">
      <c r="A453" s="135"/>
      <c r="B453" s="135"/>
      <c r="C453" s="135"/>
      <c r="D453" s="135"/>
      <c r="E453" s="135"/>
      <c r="F453" s="135"/>
      <c r="G453" s="135"/>
      <c r="H453" s="135"/>
      <c r="I453" s="135"/>
      <c r="J453" s="135"/>
      <c r="K453" s="135"/>
      <c r="L453" s="135"/>
      <c r="M453" s="43" t="s">
        <v>5</v>
      </c>
      <c r="N453" s="44" t="s">
        <v>19</v>
      </c>
      <c r="O453" s="45" t="s">
        <v>20</v>
      </c>
      <c r="P453" s="46" t="s">
        <v>6</v>
      </c>
      <c r="Q453" s="135"/>
    </row>
    <row r="454" spans="1:17" s="14" customFormat="1" x14ac:dyDescent="0.2">
      <c r="A454" s="135"/>
      <c r="B454" s="135"/>
      <c r="C454" s="135"/>
      <c r="D454" s="135"/>
      <c r="E454" s="135"/>
      <c r="F454" s="135"/>
      <c r="G454" s="135"/>
      <c r="H454" s="135"/>
      <c r="I454" s="135"/>
      <c r="J454" s="135"/>
      <c r="K454" s="135"/>
      <c r="L454" s="135"/>
      <c r="M454" s="135"/>
      <c r="N454" s="135"/>
      <c r="O454" s="135"/>
      <c r="P454" s="135"/>
      <c r="Q454" s="135"/>
    </row>
    <row r="455" spans="1:17" s="28" customFormat="1" ht="128.25" customHeight="1" x14ac:dyDescent="0.25">
      <c r="A455" s="33" t="s">
        <v>105</v>
      </c>
      <c r="B455" s="33" t="s">
        <v>1304</v>
      </c>
      <c r="C455" s="33" t="s">
        <v>1305</v>
      </c>
      <c r="D455" s="33" t="s">
        <v>12</v>
      </c>
      <c r="E455" s="33" t="s">
        <v>10</v>
      </c>
      <c r="F455" s="33" t="s">
        <v>11</v>
      </c>
      <c r="G455" s="33" t="s">
        <v>1306</v>
      </c>
      <c r="H455" s="33" t="s">
        <v>7</v>
      </c>
      <c r="I455" s="33" t="s">
        <v>9</v>
      </c>
      <c r="J455" s="33" t="s">
        <v>13</v>
      </c>
      <c r="K455" s="33" t="s">
        <v>14</v>
      </c>
      <c r="L455" s="33" t="s">
        <v>18</v>
      </c>
      <c r="M455" s="33" t="s">
        <v>17</v>
      </c>
      <c r="N455" s="33" t="s">
        <v>15</v>
      </c>
      <c r="O455" s="33" t="s">
        <v>8</v>
      </c>
      <c r="P455" s="33" t="s">
        <v>16</v>
      </c>
      <c r="Q455" s="33" t="s">
        <v>1307</v>
      </c>
    </row>
    <row r="456" spans="1:17" s="16" customFormat="1" ht="132" customHeight="1" x14ac:dyDescent="0.2">
      <c r="A456" s="5" t="s">
        <v>110</v>
      </c>
      <c r="B456" s="51" t="s">
        <v>1427</v>
      </c>
      <c r="C456" s="51" t="s">
        <v>1428</v>
      </c>
      <c r="D456" s="51" t="s">
        <v>130</v>
      </c>
      <c r="E456" s="5" t="s">
        <v>1429</v>
      </c>
      <c r="F456" s="41" t="s">
        <v>1430</v>
      </c>
      <c r="G456" s="5" t="s">
        <v>174</v>
      </c>
      <c r="H456" s="5" t="s">
        <v>148</v>
      </c>
      <c r="I456" s="86">
        <v>77225</v>
      </c>
      <c r="J456" s="86">
        <v>80000</v>
      </c>
      <c r="K456" s="8"/>
      <c r="L456" s="49">
        <v>12430</v>
      </c>
      <c r="M456" s="50">
        <f>+L456/J456</f>
        <v>0.15537500000000001</v>
      </c>
      <c r="N456" s="5" t="s">
        <v>151</v>
      </c>
      <c r="O456" s="5" t="s">
        <v>1431</v>
      </c>
      <c r="P456" s="51"/>
      <c r="Q456" s="5" t="s">
        <v>1432</v>
      </c>
    </row>
    <row r="457" spans="1:17" s="16" customFormat="1" ht="91.5" customHeight="1" x14ac:dyDescent="0.2">
      <c r="A457" s="5" t="s">
        <v>1433</v>
      </c>
      <c r="B457" s="51" t="s">
        <v>1434</v>
      </c>
      <c r="C457" s="51" t="s">
        <v>1435</v>
      </c>
      <c r="D457" s="51" t="s">
        <v>130</v>
      </c>
      <c r="E457" s="51" t="s">
        <v>1436</v>
      </c>
      <c r="F457" s="41" t="s">
        <v>1437</v>
      </c>
      <c r="G457" s="51" t="s">
        <v>174</v>
      </c>
      <c r="H457" s="51" t="s">
        <v>148</v>
      </c>
      <c r="I457" s="86">
        <v>190</v>
      </c>
      <c r="J457" s="86">
        <v>200</v>
      </c>
      <c r="K457" s="9"/>
      <c r="L457" s="49">
        <v>155</v>
      </c>
      <c r="M457" s="50">
        <f t="shared" ref="M457:M465" si="27">+L457/J457</f>
        <v>0.77500000000000002</v>
      </c>
      <c r="N457" s="51" t="s">
        <v>151</v>
      </c>
      <c r="O457" s="5" t="s">
        <v>1438</v>
      </c>
      <c r="P457" s="51"/>
      <c r="Q457" s="51" t="s">
        <v>1439</v>
      </c>
    </row>
    <row r="458" spans="1:17" s="21" customFormat="1" ht="117" customHeight="1" x14ac:dyDescent="0.2">
      <c r="A458" s="77" t="s">
        <v>109</v>
      </c>
      <c r="B458" s="74" t="s">
        <v>1440</v>
      </c>
      <c r="C458" s="74" t="s">
        <v>1441</v>
      </c>
      <c r="D458" s="74" t="s">
        <v>292</v>
      </c>
      <c r="E458" s="74" t="s">
        <v>1442</v>
      </c>
      <c r="F458" s="77" t="s">
        <v>1443</v>
      </c>
      <c r="G458" s="74" t="s">
        <v>1444</v>
      </c>
      <c r="H458" s="74" t="s">
        <v>148</v>
      </c>
      <c r="I458" s="126">
        <v>2032</v>
      </c>
      <c r="J458" s="127">
        <v>3000</v>
      </c>
      <c r="K458" s="128">
        <v>876</v>
      </c>
      <c r="L458" s="129">
        <v>825</v>
      </c>
      <c r="M458" s="85">
        <f>+L458/J458</f>
        <v>0.27500000000000002</v>
      </c>
      <c r="N458" s="74" t="s">
        <v>151</v>
      </c>
      <c r="O458" s="77" t="s">
        <v>1445</v>
      </c>
      <c r="P458" s="74"/>
      <c r="Q458" s="77" t="s">
        <v>1446</v>
      </c>
    </row>
    <row r="459" spans="1:17" s="16" customFormat="1" ht="150.75" customHeight="1" x14ac:dyDescent="0.2">
      <c r="A459" s="5" t="s">
        <v>121</v>
      </c>
      <c r="B459" s="51" t="s">
        <v>1447</v>
      </c>
      <c r="C459" s="51" t="s">
        <v>1448</v>
      </c>
      <c r="D459" s="51" t="s">
        <v>292</v>
      </c>
      <c r="E459" s="70" t="s">
        <v>1449</v>
      </c>
      <c r="F459" s="41" t="s">
        <v>1450</v>
      </c>
      <c r="G459" s="51" t="s">
        <v>174</v>
      </c>
      <c r="H459" s="51" t="s">
        <v>148</v>
      </c>
      <c r="I459" s="126">
        <v>186771</v>
      </c>
      <c r="J459" s="126">
        <v>1866664</v>
      </c>
      <c r="K459" s="130"/>
      <c r="L459" s="129">
        <v>491412</v>
      </c>
      <c r="M459" s="50">
        <f t="shared" si="27"/>
        <v>0.26325680465257806</v>
      </c>
      <c r="N459" s="51" t="s">
        <v>151</v>
      </c>
      <c r="O459" s="5" t="s">
        <v>1451</v>
      </c>
      <c r="P459" s="51"/>
      <c r="Q459" s="51" t="s">
        <v>1446</v>
      </c>
    </row>
    <row r="460" spans="1:17" s="16" customFormat="1" ht="169.5" customHeight="1" x14ac:dyDescent="0.2">
      <c r="A460" s="41" t="s">
        <v>122</v>
      </c>
      <c r="B460" s="41" t="s">
        <v>1452</v>
      </c>
      <c r="C460" s="41" t="s">
        <v>1453</v>
      </c>
      <c r="D460" s="41" t="s">
        <v>130</v>
      </c>
      <c r="E460" s="41" t="s">
        <v>1454</v>
      </c>
      <c r="F460" s="41" t="s">
        <v>1455</v>
      </c>
      <c r="G460" s="41" t="s">
        <v>174</v>
      </c>
      <c r="H460" s="41" t="s">
        <v>148</v>
      </c>
      <c r="I460" s="64">
        <v>428</v>
      </c>
      <c r="J460" s="64">
        <v>428</v>
      </c>
      <c r="K460" s="49"/>
      <c r="L460" s="49">
        <v>921</v>
      </c>
      <c r="M460" s="131">
        <f>+L460/J460</f>
        <v>2.1518691588785046</v>
      </c>
      <c r="N460" s="41" t="s">
        <v>151</v>
      </c>
      <c r="O460" s="41" t="s">
        <v>1456</v>
      </c>
      <c r="P460" s="41"/>
      <c r="Q460" s="41" t="s">
        <v>1439</v>
      </c>
    </row>
    <row r="461" spans="1:17" s="16" customFormat="1" ht="163.5" customHeight="1" x14ac:dyDescent="0.2">
      <c r="A461" s="5" t="s">
        <v>401</v>
      </c>
      <c r="B461" s="51" t="s">
        <v>1457</v>
      </c>
      <c r="C461" s="51" t="s">
        <v>1458</v>
      </c>
      <c r="D461" s="51" t="s">
        <v>130</v>
      </c>
      <c r="E461" s="51" t="s">
        <v>1459</v>
      </c>
      <c r="F461" s="41" t="s">
        <v>1460</v>
      </c>
      <c r="G461" s="51" t="s">
        <v>174</v>
      </c>
      <c r="H461" s="51" t="s">
        <v>148</v>
      </c>
      <c r="I461" s="86">
        <v>204</v>
      </c>
      <c r="J461" s="86">
        <v>220</v>
      </c>
      <c r="K461" s="9"/>
      <c r="L461" s="49">
        <v>43</v>
      </c>
      <c r="M461" s="50">
        <f t="shared" si="27"/>
        <v>0.19545454545454546</v>
      </c>
      <c r="N461" s="51" t="s">
        <v>151</v>
      </c>
      <c r="O461" s="5" t="s">
        <v>1461</v>
      </c>
      <c r="P461" s="51"/>
      <c r="Q461" s="51" t="s">
        <v>1439</v>
      </c>
    </row>
    <row r="462" spans="1:17" s="16" customFormat="1" ht="133.5" customHeight="1" x14ac:dyDescent="0.2">
      <c r="A462" s="5" t="s">
        <v>406</v>
      </c>
      <c r="B462" s="51" t="s">
        <v>1462</v>
      </c>
      <c r="C462" s="51" t="s">
        <v>1463</v>
      </c>
      <c r="D462" s="51" t="s">
        <v>130</v>
      </c>
      <c r="E462" s="51" t="s">
        <v>1464</v>
      </c>
      <c r="F462" s="41" t="s">
        <v>1465</v>
      </c>
      <c r="G462" s="51" t="s">
        <v>174</v>
      </c>
      <c r="H462" s="51" t="s">
        <v>1080</v>
      </c>
      <c r="I462" s="86">
        <v>45000</v>
      </c>
      <c r="J462" s="86">
        <v>48000</v>
      </c>
      <c r="K462" s="9"/>
      <c r="L462" s="49">
        <v>23833</v>
      </c>
      <c r="M462" s="50">
        <f t="shared" si="27"/>
        <v>0.49652083333333336</v>
      </c>
      <c r="N462" s="51" t="s">
        <v>151</v>
      </c>
      <c r="O462" s="5" t="s">
        <v>1466</v>
      </c>
      <c r="P462" s="51"/>
      <c r="Q462" s="51" t="s">
        <v>1467</v>
      </c>
    </row>
    <row r="463" spans="1:17" s="16" customFormat="1" ht="159" customHeight="1" x14ac:dyDescent="0.2">
      <c r="A463" s="5" t="s">
        <v>412</v>
      </c>
      <c r="B463" s="51" t="s">
        <v>1468</v>
      </c>
      <c r="C463" s="51" t="s">
        <v>1469</v>
      </c>
      <c r="D463" s="51" t="s">
        <v>130</v>
      </c>
      <c r="E463" s="51" t="s">
        <v>1470</v>
      </c>
      <c r="F463" s="41" t="s">
        <v>1471</v>
      </c>
      <c r="G463" s="51" t="s">
        <v>174</v>
      </c>
      <c r="H463" s="51" t="s">
        <v>1080</v>
      </c>
      <c r="I463" s="86">
        <v>80</v>
      </c>
      <c r="J463" s="86">
        <v>180</v>
      </c>
      <c r="K463" s="37"/>
      <c r="L463" s="49">
        <v>130</v>
      </c>
      <c r="M463" s="40">
        <f t="shared" si="27"/>
        <v>0.72222222222222221</v>
      </c>
      <c r="N463" s="51" t="s">
        <v>151</v>
      </c>
      <c r="O463" s="5" t="s">
        <v>1472</v>
      </c>
      <c r="P463" s="37"/>
      <c r="Q463" s="51" t="s">
        <v>1426</v>
      </c>
    </row>
    <row r="464" spans="1:17" s="16" customFormat="1" ht="169.5" customHeight="1" x14ac:dyDescent="0.2">
      <c r="A464" s="5" t="s">
        <v>1473</v>
      </c>
      <c r="B464" s="51" t="s">
        <v>1474</v>
      </c>
      <c r="C464" s="51" t="s">
        <v>1475</v>
      </c>
      <c r="D464" s="51" t="s">
        <v>1476</v>
      </c>
      <c r="E464" s="51" t="s">
        <v>1477</v>
      </c>
      <c r="F464" s="41" t="s">
        <v>1478</v>
      </c>
      <c r="G464" s="51" t="s">
        <v>174</v>
      </c>
      <c r="H464" s="51" t="s">
        <v>1080</v>
      </c>
      <c r="I464" s="86">
        <v>4300</v>
      </c>
      <c r="J464" s="86">
        <v>4650</v>
      </c>
      <c r="K464" s="37"/>
      <c r="L464" s="49">
        <v>1714</v>
      </c>
      <c r="M464" s="40">
        <f t="shared" si="27"/>
        <v>0.3686021505376344</v>
      </c>
      <c r="N464" s="51" t="s">
        <v>151</v>
      </c>
      <c r="O464" s="5" t="s">
        <v>1479</v>
      </c>
      <c r="P464" s="37"/>
      <c r="Q464" s="51" t="s">
        <v>1439</v>
      </c>
    </row>
    <row r="465" spans="1:17" s="16" customFormat="1" ht="138" customHeight="1" x14ac:dyDescent="0.2">
      <c r="A465" s="5" t="s">
        <v>423</v>
      </c>
      <c r="B465" s="51" t="s">
        <v>1480</v>
      </c>
      <c r="C465" s="51" t="s">
        <v>1481</v>
      </c>
      <c r="D465" s="51" t="s">
        <v>130</v>
      </c>
      <c r="E465" s="51" t="s">
        <v>1482</v>
      </c>
      <c r="F465" s="41" t="s">
        <v>1483</v>
      </c>
      <c r="G465" s="51" t="s">
        <v>174</v>
      </c>
      <c r="H465" s="51" t="s">
        <v>1080</v>
      </c>
      <c r="I465" s="86">
        <v>754</v>
      </c>
      <c r="J465" s="86">
        <v>800</v>
      </c>
      <c r="K465" s="37"/>
      <c r="L465" s="49">
        <v>238</v>
      </c>
      <c r="M465" s="40">
        <f t="shared" si="27"/>
        <v>0.29749999999999999</v>
      </c>
      <c r="N465" s="51" t="s">
        <v>151</v>
      </c>
      <c r="O465" s="5" t="s">
        <v>1484</v>
      </c>
      <c r="P465" s="37"/>
      <c r="Q465" s="51" t="s">
        <v>1426</v>
      </c>
    </row>
    <row r="466" spans="1:17" s="14" customFormat="1" ht="21" thickBot="1" x14ac:dyDescent="0.25">
      <c r="A466" s="136"/>
      <c r="B466" s="136"/>
      <c r="C466" s="136"/>
      <c r="D466" s="136"/>
      <c r="E466" s="136"/>
      <c r="F466" s="136"/>
      <c r="G466" s="136"/>
      <c r="H466" s="136"/>
      <c r="I466" s="136"/>
      <c r="J466" s="136"/>
      <c r="K466" s="136"/>
      <c r="L466" s="136"/>
      <c r="M466" s="136"/>
      <c r="N466" s="136"/>
      <c r="O466" s="136"/>
      <c r="P466" s="136"/>
      <c r="Q466" s="136"/>
    </row>
    <row r="467" spans="1:17" s="14" customFormat="1" ht="38.25" customHeight="1" thickBot="1" x14ac:dyDescent="0.25">
      <c r="A467" s="148" t="s">
        <v>0</v>
      </c>
      <c r="B467" s="149"/>
      <c r="C467" s="149"/>
      <c r="D467" s="153"/>
      <c r="E467" s="154" t="s">
        <v>44</v>
      </c>
      <c r="F467" s="155"/>
      <c r="G467" s="155"/>
      <c r="H467" s="155"/>
      <c r="I467" s="155"/>
      <c r="J467" s="155"/>
      <c r="K467" s="155"/>
      <c r="L467" s="156"/>
      <c r="M467" s="148" t="s">
        <v>1</v>
      </c>
      <c r="N467" s="149"/>
      <c r="O467" s="150"/>
      <c r="P467" s="151">
        <v>1200</v>
      </c>
      <c r="Q467" s="152"/>
    </row>
    <row r="468" spans="1:17" s="14" customFormat="1" ht="39.75" customHeight="1" thickBot="1" x14ac:dyDescent="0.25">
      <c r="A468" s="148" t="s">
        <v>112</v>
      </c>
      <c r="B468" s="149"/>
      <c r="C468" s="149"/>
      <c r="D468" s="153"/>
      <c r="E468" s="154" t="s">
        <v>1745</v>
      </c>
      <c r="F468" s="155"/>
      <c r="G468" s="155"/>
      <c r="H468" s="155"/>
      <c r="I468" s="155"/>
      <c r="J468" s="155"/>
      <c r="K468" s="155"/>
      <c r="L468" s="156"/>
      <c r="M468" s="148" t="s">
        <v>201</v>
      </c>
      <c r="N468" s="149"/>
      <c r="O468" s="150"/>
      <c r="P468" s="151" t="s">
        <v>169</v>
      </c>
      <c r="Q468" s="152"/>
    </row>
    <row r="469" spans="1:17" s="14" customFormat="1" x14ac:dyDescent="0.2">
      <c r="A469" s="135"/>
      <c r="B469" s="135"/>
      <c r="C469" s="135"/>
      <c r="D469" s="135"/>
      <c r="E469" s="135"/>
      <c r="F469" s="135"/>
      <c r="G469" s="135"/>
      <c r="H469" s="135"/>
      <c r="I469" s="135"/>
      <c r="J469" s="135"/>
      <c r="K469" s="135"/>
      <c r="L469" s="135"/>
      <c r="M469" s="135"/>
      <c r="N469" s="135"/>
      <c r="O469" s="135"/>
      <c r="P469" s="135"/>
      <c r="Q469" s="135"/>
    </row>
    <row r="470" spans="1:17" s="29" customFormat="1" ht="30.75" customHeight="1" x14ac:dyDescent="0.25">
      <c r="A470" s="135"/>
      <c r="B470" s="135"/>
      <c r="C470" s="135"/>
      <c r="D470" s="135"/>
      <c r="E470" s="135"/>
      <c r="F470" s="135"/>
      <c r="G470" s="135"/>
      <c r="H470" s="135"/>
      <c r="I470" s="135"/>
      <c r="J470" s="135"/>
      <c r="K470" s="157" t="s">
        <v>3</v>
      </c>
      <c r="L470" s="158"/>
      <c r="M470" s="10" t="s">
        <v>106</v>
      </c>
      <c r="N470" s="11" t="s">
        <v>107</v>
      </c>
      <c r="O470" s="12" t="s">
        <v>108</v>
      </c>
      <c r="P470" s="13" t="s">
        <v>4</v>
      </c>
      <c r="Q470" s="135"/>
    </row>
    <row r="471" spans="1:17" s="29" customFormat="1" ht="30.75" customHeight="1" x14ac:dyDescent="0.25">
      <c r="A471" s="135"/>
      <c r="B471" s="135"/>
      <c r="C471" s="135"/>
      <c r="D471" s="135"/>
      <c r="E471" s="135"/>
      <c r="F471" s="135"/>
      <c r="G471" s="135"/>
      <c r="H471" s="135"/>
      <c r="I471" s="135"/>
      <c r="J471" s="135"/>
      <c r="K471" s="135"/>
      <c r="L471" s="135"/>
      <c r="M471" s="43" t="s">
        <v>5</v>
      </c>
      <c r="N471" s="44" t="s">
        <v>19</v>
      </c>
      <c r="O471" s="45" t="s">
        <v>20</v>
      </c>
      <c r="P471" s="46" t="s">
        <v>6</v>
      </c>
      <c r="Q471" s="135"/>
    </row>
    <row r="472" spans="1:17" s="14" customFormat="1" x14ac:dyDescent="0.2">
      <c r="A472" s="135"/>
      <c r="B472" s="135"/>
      <c r="C472" s="135"/>
      <c r="D472" s="135"/>
      <c r="E472" s="135"/>
      <c r="F472" s="135"/>
      <c r="G472" s="135"/>
      <c r="H472" s="135"/>
      <c r="I472" s="135"/>
      <c r="J472" s="135"/>
      <c r="K472" s="135"/>
      <c r="L472" s="135"/>
      <c r="M472" s="135"/>
      <c r="N472" s="135"/>
      <c r="O472" s="135"/>
      <c r="P472" s="135"/>
      <c r="Q472" s="135"/>
    </row>
    <row r="473" spans="1:17" s="28" customFormat="1" ht="128.25" customHeight="1" x14ac:dyDescent="0.25">
      <c r="A473" s="33" t="s">
        <v>105</v>
      </c>
      <c r="B473" s="33" t="s">
        <v>1304</v>
      </c>
      <c r="C473" s="33" t="s">
        <v>1305</v>
      </c>
      <c r="D473" s="33" t="s">
        <v>12</v>
      </c>
      <c r="E473" s="33" t="s">
        <v>10</v>
      </c>
      <c r="F473" s="33" t="s">
        <v>11</v>
      </c>
      <c r="G473" s="33" t="s">
        <v>1306</v>
      </c>
      <c r="H473" s="33" t="s">
        <v>7</v>
      </c>
      <c r="I473" s="33" t="s">
        <v>9</v>
      </c>
      <c r="J473" s="33" t="s">
        <v>13</v>
      </c>
      <c r="K473" s="33" t="s">
        <v>14</v>
      </c>
      <c r="L473" s="33" t="s">
        <v>18</v>
      </c>
      <c r="M473" s="33" t="s">
        <v>17</v>
      </c>
      <c r="N473" s="33" t="s">
        <v>15</v>
      </c>
      <c r="O473" s="33" t="s">
        <v>8</v>
      </c>
      <c r="P473" s="33" t="s">
        <v>16</v>
      </c>
      <c r="Q473" s="33" t="s">
        <v>1307</v>
      </c>
    </row>
    <row r="474" spans="1:17" s="16" customFormat="1" ht="165" customHeight="1" x14ac:dyDescent="0.2">
      <c r="A474" s="5" t="s">
        <v>110</v>
      </c>
      <c r="B474" s="5" t="s">
        <v>1485</v>
      </c>
      <c r="C474" s="5" t="s">
        <v>1486</v>
      </c>
      <c r="D474" s="5" t="s">
        <v>130</v>
      </c>
      <c r="E474" s="5" t="s">
        <v>1487</v>
      </c>
      <c r="F474" s="41" t="s">
        <v>1488</v>
      </c>
      <c r="G474" s="5" t="s">
        <v>174</v>
      </c>
      <c r="H474" s="5" t="s">
        <v>237</v>
      </c>
      <c r="I474" s="86">
        <v>250</v>
      </c>
      <c r="J474" s="86">
        <v>200</v>
      </c>
      <c r="K474" s="8"/>
      <c r="L474" s="49">
        <v>0</v>
      </c>
      <c r="M474" s="50">
        <f>+L474/J474</f>
        <v>0</v>
      </c>
      <c r="N474" s="5" t="s">
        <v>151</v>
      </c>
      <c r="O474" s="41" t="s">
        <v>1489</v>
      </c>
      <c r="P474" s="41" t="s">
        <v>1490</v>
      </c>
      <c r="Q474" s="5" t="s">
        <v>1491</v>
      </c>
    </row>
    <row r="475" spans="1:17" s="16" customFormat="1" ht="172.5" customHeight="1" x14ac:dyDescent="0.2">
      <c r="A475" s="5" t="s">
        <v>1492</v>
      </c>
      <c r="B475" s="5" t="s">
        <v>1493</v>
      </c>
      <c r="C475" s="51" t="s">
        <v>1494</v>
      </c>
      <c r="D475" s="51" t="s">
        <v>1495</v>
      </c>
      <c r="E475" s="51" t="s">
        <v>1496</v>
      </c>
      <c r="F475" s="41" t="s">
        <v>1497</v>
      </c>
      <c r="G475" s="51" t="s">
        <v>174</v>
      </c>
      <c r="H475" s="51" t="s">
        <v>148</v>
      </c>
      <c r="I475" s="86">
        <v>139</v>
      </c>
      <c r="J475" s="86">
        <v>134</v>
      </c>
      <c r="K475" s="9"/>
      <c r="L475" s="49">
        <v>0</v>
      </c>
      <c r="M475" s="50">
        <f t="shared" ref="M475:M480" si="28">+L475/J475</f>
        <v>0</v>
      </c>
      <c r="N475" s="51" t="s">
        <v>151</v>
      </c>
      <c r="O475" s="51"/>
      <c r="P475" s="51" t="s">
        <v>1746</v>
      </c>
      <c r="Q475" s="51" t="s">
        <v>1498</v>
      </c>
    </row>
    <row r="476" spans="1:17" s="16" customFormat="1" ht="147.75" customHeight="1" x14ac:dyDescent="0.2">
      <c r="A476" s="5" t="s">
        <v>384</v>
      </c>
      <c r="B476" s="5" t="s">
        <v>1499</v>
      </c>
      <c r="C476" s="51" t="s">
        <v>1500</v>
      </c>
      <c r="D476" s="51" t="s">
        <v>130</v>
      </c>
      <c r="E476" s="51" t="s">
        <v>1501</v>
      </c>
      <c r="F476" s="41" t="s">
        <v>1502</v>
      </c>
      <c r="G476" s="51" t="s">
        <v>174</v>
      </c>
      <c r="H476" s="51" t="s">
        <v>148</v>
      </c>
      <c r="I476" s="86">
        <v>13641</v>
      </c>
      <c r="J476" s="86">
        <v>13820</v>
      </c>
      <c r="K476" s="130"/>
      <c r="L476" s="64">
        <v>10661</v>
      </c>
      <c r="M476" s="50">
        <f>+L476/J476</f>
        <v>0.77141823444283641</v>
      </c>
      <c r="N476" s="51" t="s">
        <v>151</v>
      </c>
      <c r="O476" s="51" t="s">
        <v>1503</v>
      </c>
      <c r="P476" s="51"/>
      <c r="Q476" s="41" t="s">
        <v>1504</v>
      </c>
    </row>
    <row r="477" spans="1:17" s="16" customFormat="1" ht="160.5" customHeight="1" x14ac:dyDescent="0.2">
      <c r="A477" s="5" t="s">
        <v>390</v>
      </c>
      <c r="B477" s="5" t="s">
        <v>1505</v>
      </c>
      <c r="C477" s="5" t="s">
        <v>1506</v>
      </c>
      <c r="D477" s="51" t="s">
        <v>130</v>
      </c>
      <c r="E477" s="70" t="s">
        <v>1507</v>
      </c>
      <c r="F477" s="41" t="s">
        <v>1508</v>
      </c>
      <c r="G477" s="51" t="s">
        <v>174</v>
      </c>
      <c r="H477" s="51" t="s">
        <v>148</v>
      </c>
      <c r="I477" s="86">
        <v>101100</v>
      </c>
      <c r="J477" s="86">
        <v>285950</v>
      </c>
      <c r="K477" s="130"/>
      <c r="L477" s="63">
        <v>53641</v>
      </c>
      <c r="M477" s="50">
        <f t="shared" si="28"/>
        <v>0.18758873929008568</v>
      </c>
      <c r="N477" s="51" t="s">
        <v>151</v>
      </c>
      <c r="O477" s="51" t="s">
        <v>1509</v>
      </c>
      <c r="P477" s="132"/>
      <c r="Q477" s="51" t="s">
        <v>1498</v>
      </c>
    </row>
    <row r="478" spans="1:17" s="16" customFormat="1" ht="144.75" customHeight="1" x14ac:dyDescent="0.2">
      <c r="A478" s="5" t="s">
        <v>122</v>
      </c>
      <c r="B478" s="5" t="s">
        <v>1510</v>
      </c>
      <c r="C478" s="51" t="s">
        <v>1511</v>
      </c>
      <c r="D478" s="51" t="s">
        <v>292</v>
      </c>
      <c r="E478" s="51" t="s">
        <v>1512</v>
      </c>
      <c r="F478" s="41" t="s">
        <v>1513</v>
      </c>
      <c r="G478" s="51" t="s">
        <v>1514</v>
      </c>
      <c r="H478" s="51" t="s">
        <v>148</v>
      </c>
      <c r="I478" s="86">
        <v>4235</v>
      </c>
      <c r="J478" s="86">
        <v>1410</v>
      </c>
      <c r="K478" s="9"/>
      <c r="L478" s="49">
        <v>29</v>
      </c>
      <c r="M478" s="50">
        <f>+L478/J478</f>
        <v>2.0567375886524821E-2</v>
      </c>
      <c r="N478" s="51" t="s">
        <v>151</v>
      </c>
      <c r="O478" s="51" t="s">
        <v>1515</v>
      </c>
      <c r="P478" s="51"/>
      <c r="Q478" s="51" t="s">
        <v>1516</v>
      </c>
    </row>
    <row r="479" spans="1:17" s="16" customFormat="1" ht="166.5" customHeight="1" x14ac:dyDescent="0.2">
      <c r="A479" s="5" t="s">
        <v>401</v>
      </c>
      <c r="B479" s="5" t="s">
        <v>1517</v>
      </c>
      <c r="C479" s="51" t="s">
        <v>1518</v>
      </c>
      <c r="D479" s="51" t="s">
        <v>292</v>
      </c>
      <c r="E479" s="51" t="s">
        <v>1519</v>
      </c>
      <c r="F479" s="41" t="s">
        <v>1520</v>
      </c>
      <c r="G479" s="51" t="s">
        <v>174</v>
      </c>
      <c r="H479" s="51" t="s">
        <v>148</v>
      </c>
      <c r="I479" s="86">
        <v>100</v>
      </c>
      <c r="J479" s="86">
        <v>100</v>
      </c>
      <c r="K479" s="9"/>
      <c r="L479" s="49">
        <v>0</v>
      </c>
      <c r="M479" s="50">
        <f t="shared" si="28"/>
        <v>0</v>
      </c>
      <c r="N479" s="51" t="s">
        <v>151</v>
      </c>
      <c r="O479" s="51"/>
      <c r="P479" s="51" t="s">
        <v>1490</v>
      </c>
      <c r="Q479" s="51" t="s">
        <v>1498</v>
      </c>
    </row>
    <row r="480" spans="1:17" s="16" customFormat="1" ht="141" customHeight="1" x14ac:dyDescent="0.2">
      <c r="A480" s="5" t="s">
        <v>1521</v>
      </c>
      <c r="B480" s="5" t="s">
        <v>1522</v>
      </c>
      <c r="C480" s="51" t="s">
        <v>1523</v>
      </c>
      <c r="D480" s="51" t="s">
        <v>1524</v>
      </c>
      <c r="E480" s="51" t="s">
        <v>1525</v>
      </c>
      <c r="F480" s="41" t="s">
        <v>1520</v>
      </c>
      <c r="G480" s="51" t="s">
        <v>174</v>
      </c>
      <c r="H480" s="51" t="s">
        <v>1080</v>
      </c>
      <c r="I480" s="86">
        <v>76</v>
      </c>
      <c r="J480" s="86">
        <v>200</v>
      </c>
      <c r="K480" s="9"/>
      <c r="L480" s="49">
        <v>0</v>
      </c>
      <c r="M480" s="50">
        <f t="shared" si="28"/>
        <v>0</v>
      </c>
      <c r="N480" s="51" t="s">
        <v>151</v>
      </c>
      <c r="O480" s="51"/>
      <c r="P480" s="51" t="s">
        <v>1490</v>
      </c>
      <c r="Q480" s="51" t="s">
        <v>1498</v>
      </c>
    </row>
    <row r="481" spans="1:17" ht="21" thickBot="1" x14ac:dyDescent="0.3"/>
    <row r="482" spans="1:17" ht="21" thickBot="1" x14ac:dyDescent="0.3">
      <c r="A482" s="142" t="s">
        <v>0</v>
      </c>
      <c r="B482" s="143"/>
      <c r="C482" s="143"/>
      <c r="D482" s="144"/>
      <c r="E482" s="145" t="s">
        <v>62</v>
      </c>
      <c r="F482" s="145"/>
      <c r="G482" s="145"/>
      <c r="H482" s="145"/>
      <c r="I482" s="145"/>
      <c r="J482" s="145"/>
      <c r="K482" s="145"/>
      <c r="L482" s="145"/>
      <c r="M482" s="146" t="s">
        <v>1</v>
      </c>
      <c r="N482" s="146"/>
      <c r="O482" s="146"/>
      <c r="P482" s="147" t="str">
        <f>+VLOOKUP(E482,[5]Hoja3!$A$2:$B$42,2,0)</f>
        <v>2200</v>
      </c>
      <c r="Q482" s="147"/>
    </row>
    <row r="483" spans="1:17" ht="21" thickBot="1" x14ac:dyDescent="0.3">
      <c r="A483" s="142" t="s">
        <v>112</v>
      </c>
      <c r="B483" s="143"/>
      <c r="C483" s="143"/>
      <c r="D483" s="144"/>
      <c r="E483" s="145" t="s">
        <v>1747</v>
      </c>
      <c r="F483" s="145"/>
      <c r="G483" s="145"/>
      <c r="H483" s="145"/>
      <c r="I483" s="145"/>
      <c r="J483" s="145"/>
      <c r="K483" s="145"/>
      <c r="L483" s="145"/>
      <c r="M483" s="148" t="s">
        <v>201</v>
      </c>
      <c r="N483" s="149"/>
      <c r="O483" s="150"/>
      <c r="P483" s="151" t="s">
        <v>169</v>
      </c>
      <c r="Q483" s="152"/>
    </row>
    <row r="485" spans="1:17" x14ac:dyDescent="0.25">
      <c r="K485" s="140" t="s">
        <v>3</v>
      </c>
      <c r="L485" s="141"/>
      <c r="M485" s="52" t="s">
        <v>106</v>
      </c>
      <c r="N485" s="53" t="s">
        <v>107</v>
      </c>
      <c r="O485" s="54" t="s">
        <v>108</v>
      </c>
      <c r="P485" s="55" t="s">
        <v>4</v>
      </c>
    </row>
    <row r="486" spans="1:17" x14ac:dyDescent="0.25">
      <c r="M486" s="52" t="s">
        <v>5</v>
      </c>
      <c r="N486" s="53" t="s">
        <v>19</v>
      </c>
      <c r="O486" s="54" t="s">
        <v>20</v>
      </c>
      <c r="P486" s="55" t="s">
        <v>6</v>
      </c>
    </row>
    <row r="488" spans="1:17" s="28" customFormat="1" ht="128.25" customHeight="1" x14ac:dyDescent="0.25">
      <c r="A488" s="33" t="s">
        <v>105</v>
      </c>
      <c r="B488" s="33" t="s">
        <v>1304</v>
      </c>
      <c r="C488" s="33" t="s">
        <v>1305</v>
      </c>
      <c r="D488" s="33" t="s">
        <v>12</v>
      </c>
      <c r="E488" s="33" t="s">
        <v>10</v>
      </c>
      <c r="F488" s="33" t="s">
        <v>11</v>
      </c>
      <c r="G488" s="33" t="s">
        <v>1306</v>
      </c>
      <c r="H488" s="33" t="s">
        <v>7</v>
      </c>
      <c r="I488" s="33" t="s">
        <v>9</v>
      </c>
      <c r="J488" s="33" t="s">
        <v>13</v>
      </c>
      <c r="K488" s="33" t="s">
        <v>14</v>
      </c>
      <c r="L488" s="33" t="s">
        <v>18</v>
      </c>
      <c r="M488" s="33" t="s">
        <v>17</v>
      </c>
      <c r="N488" s="33" t="s">
        <v>15</v>
      </c>
      <c r="O488" s="33" t="s">
        <v>8</v>
      </c>
      <c r="P488" s="33" t="s">
        <v>16</v>
      </c>
      <c r="Q488" s="33" t="s">
        <v>1307</v>
      </c>
    </row>
    <row r="489" spans="1:17" s="16" customFormat="1" ht="238.5" customHeight="1" x14ac:dyDescent="0.2">
      <c r="A489" s="34" t="s">
        <v>202</v>
      </c>
      <c r="B489" s="34" t="s">
        <v>1526</v>
      </c>
      <c r="C489" s="34" t="s">
        <v>1527</v>
      </c>
      <c r="D489" s="34" t="s">
        <v>130</v>
      </c>
      <c r="E489" s="34" t="s">
        <v>1528</v>
      </c>
      <c r="F489" s="34" t="s">
        <v>1529</v>
      </c>
      <c r="G489" s="34" t="s">
        <v>174</v>
      </c>
      <c r="H489" s="34" t="s">
        <v>148</v>
      </c>
      <c r="I489" s="34">
        <v>5</v>
      </c>
      <c r="J489" s="34">
        <v>5</v>
      </c>
      <c r="K489" s="39"/>
      <c r="L489" s="57">
        <v>0</v>
      </c>
      <c r="M489" s="40">
        <f>+L489/J489</f>
        <v>0</v>
      </c>
      <c r="N489" s="34" t="s">
        <v>151</v>
      </c>
      <c r="O489" s="34" t="s">
        <v>1530</v>
      </c>
      <c r="P489" s="58" t="s">
        <v>1531</v>
      </c>
      <c r="Q489" s="34" t="s">
        <v>62</v>
      </c>
    </row>
    <row r="490" spans="1:17" s="16" customFormat="1" ht="259.5" customHeight="1" x14ac:dyDescent="0.2">
      <c r="A490" s="34" t="s">
        <v>208</v>
      </c>
      <c r="B490" s="34" t="s">
        <v>1532</v>
      </c>
      <c r="C490" s="34" t="s">
        <v>1533</v>
      </c>
      <c r="D490" s="34" t="s">
        <v>130</v>
      </c>
      <c r="E490" s="34" t="s">
        <v>1534</v>
      </c>
      <c r="F490" s="34" t="s">
        <v>1535</v>
      </c>
      <c r="G490" s="34" t="s">
        <v>174</v>
      </c>
      <c r="H490" s="34" t="s">
        <v>148</v>
      </c>
      <c r="I490" s="34">
        <v>9000</v>
      </c>
      <c r="J490" s="34">
        <v>9000</v>
      </c>
      <c r="K490" s="39"/>
      <c r="L490" s="57">
        <v>5229</v>
      </c>
      <c r="M490" s="40">
        <f t="shared" ref="M490:M492" si="29">+L490/J490</f>
        <v>0.58099999999999996</v>
      </c>
      <c r="N490" s="34" t="s">
        <v>151</v>
      </c>
      <c r="O490" s="34" t="s">
        <v>1536</v>
      </c>
      <c r="P490" s="58" t="s">
        <v>1537</v>
      </c>
      <c r="Q490" s="34" t="s">
        <v>62</v>
      </c>
    </row>
    <row r="491" spans="1:17" s="16" customFormat="1" ht="225.75" customHeight="1" x14ac:dyDescent="0.2">
      <c r="A491" s="34" t="s">
        <v>181</v>
      </c>
      <c r="B491" s="34" t="s">
        <v>1538</v>
      </c>
      <c r="C491" s="34" t="s">
        <v>1539</v>
      </c>
      <c r="D491" s="34" t="s">
        <v>130</v>
      </c>
      <c r="E491" s="34" t="s">
        <v>1748</v>
      </c>
      <c r="F491" s="34" t="s">
        <v>1540</v>
      </c>
      <c r="G491" s="34" t="s">
        <v>174</v>
      </c>
      <c r="H491" s="34" t="s">
        <v>148</v>
      </c>
      <c r="I491" s="34">
        <v>400</v>
      </c>
      <c r="J491" s="34">
        <v>400</v>
      </c>
      <c r="K491" s="39"/>
      <c r="L491" s="57">
        <v>597</v>
      </c>
      <c r="M491" s="40">
        <f t="shared" si="29"/>
        <v>1.4924999999999999</v>
      </c>
      <c r="N491" s="34" t="s">
        <v>151</v>
      </c>
      <c r="O491" s="34" t="s">
        <v>1541</v>
      </c>
      <c r="P491" s="58"/>
      <c r="Q491" s="34" t="s">
        <v>62</v>
      </c>
    </row>
    <row r="492" spans="1:17" s="16" customFormat="1" ht="264.75" customHeight="1" x14ac:dyDescent="0.2">
      <c r="A492" s="34" t="s">
        <v>1352</v>
      </c>
      <c r="B492" s="34" t="s">
        <v>1542</v>
      </c>
      <c r="C492" s="34" t="s">
        <v>1543</v>
      </c>
      <c r="D492" s="34" t="s">
        <v>130</v>
      </c>
      <c r="E492" s="34" t="s">
        <v>1544</v>
      </c>
      <c r="F492" s="34" t="s">
        <v>1545</v>
      </c>
      <c r="G492" s="34" t="s">
        <v>174</v>
      </c>
      <c r="H492" s="34" t="s">
        <v>148</v>
      </c>
      <c r="I492" s="34">
        <v>37843</v>
      </c>
      <c r="J492" s="34">
        <v>37843</v>
      </c>
      <c r="K492" s="39"/>
      <c r="L492" s="57">
        <v>27747</v>
      </c>
      <c r="M492" s="40">
        <f t="shared" si="29"/>
        <v>0.73321354015273632</v>
      </c>
      <c r="N492" s="34" t="s">
        <v>151</v>
      </c>
      <c r="O492" s="34" t="s">
        <v>1546</v>
      </c>
      <c r="P492" s="58" t="s">
        <v>1749</v>
      </c>
      <c r="Q492" s="34" t="s">
        <v>62</v>
      </c>
    </row>
    <row r="493" spans="1:17" ht="21" thickBot="1" x14ac:dyDescent="0.3"/>
    <row r="494" spans="1:17" ht="21" thickBot="1" x14ac:dyDescent="0.3">
      <c r="A494" s="148" t="s">
        <v>0</v>
      </c>
      <c r="B494" s="149"/>
      <c r="C494" s="149"/>
      <c r="D494" s="153"/>
      <c r="E494" s="154" t="s">
        <v>76</v>
      </c>
      <c r="F494" s="155"/>
      <c r="G494" s="155"/>
      <c r="H494" s="155"/>
      <c r="I494" s="155"/>
      <c r="J494" s="155"/>
      <c r="K494" s="155"/>
      <c r="L494" s="156"/>
      <c r="M494" s="148" t="s">
        <v>1</v>
      </c>
      <c r="N494" s="149"/>
      <c r="O494" s="150"/>
      <c r="P494" s="151">
        <v>3300</v>
      </c>
      <c r="Q494" s="152"/>
    </row>
    <row r="495" spans="1:17" ht="27.75" customHeight="1" thickBot="1" x14ac:dyDescent="0.3">
      <c r="A495" s="148" t="s">
        <v>112</v>
      </c>
      <c r="B495" s="149"/>
      <c r="C495" s="149"/>
      <c r="D495" s="153"/>
      <c r="E495" s="154" t="s">
        <v>1547</v>
      </c>
      <c r="F495" s="155"/>
      <c r="G495" s="155"/>
      <c r="H495" s="155"/>
      <c r="I495" s="155"/>
      <c r="J495" s="155"/>
      <c r="K495" s="155"/>
      <c r="L495" s="156"/>
      <c r="M495" s="148" t="s">
        <v>161</v>
      </c>
      <c r="N495" s="149"/>
      <c r="O495" s="150"/>
      <c r="P495" s="151" t="s">
        <v>169</v>
      </c>
      <c r="Q495" s="152"/>
    </row>
    <row r="496" spans="1:17" s="31" customFormat="1" x14ac:dyDescent="0.25">
      <c r="A496" s="133"/>
      <c r="B496" s="133"/>
      <c r="C496" s="133"/>
      <c r="D496" s="133"/>
      <c r="E496" s="133"/>
      <c r="F496" s="133"/>
      <c r="G496" s="133"/>
      <c r="H496" s="133"/>
      <c r="I496" s="133"/>
      <c r="J496" s="133"/>
      <c r="K496" s="133"/>
      <c r="L496" s="133"/>
      <c r="M496" s="133"/>
      <c r="N496" s="133"/>
      <c r="O496" s="133"/>
      <c r="P496" s="133"/>
      <c r="Q496" s="133"/>
    </row>
    <row r="497" spans="1:17" ht="30" customHeight="1" x14ac:dyDescent="0.25">
      <c r="A497" s="133"/>
      <c r="B497" s="133"/>
      <c r="C497" s="133"/>
      <c r="D497" s="133"/>
      <c r="E497" s="133"/>
      <c r="F497" s="133"/>
      <c r="G497" s="133"/>
      <c r="H497" s="133"/>
      <c r="I497" s="133"/>
      <c r="J497" s="133"/>
      <c r="K497" s="157" t="s">
        <v>3</v>
      </c>
      <c r="L497" s="158"/>
      <c r="M497" s="10" t="s">
        <v>106</v>
      </c>
      <c r="N497" s="11" t="s">
        <v>107</v>
      </c>
      <c r="O497" s="12" t="s">
        <v>108</v>
      </c>
      <c r="P497" s="13" t="s">
        <v>4</v>
      </c>
      <c r="Q497" s="133"/>
    </row>
    <row r="498" spans="1:17" x14ac:dyDescent="0.25">
      <c r="A498" s="133"/>
      <c r="B498" s="133"/>
      <c r="C498" s="133"/>
      <c r="D498" s="133"/>
      <c r="E498" s="133"/>
      <c r="F498" s="133"/>
      <c r="G498" s="133"/>
      <c r="H498" s="133"/>
      <c r="I498" s="133"/>
      <c r="J498" s="133"/>
      <c r="K498" s="133"/>
      <c r="L498" s="133"/>
      <c r="M498" s="43" t="s">
        <v>5</v>
      </c>
      <c r="N498" s="44" t="s">
        <v>19</v>
      </c>
      <c r="O498" s="45" t="s">
        <v>20</v>
      </c>
      <c r="P498" s="46" t="s">
        <v>6</v>
      </c>
      <c r="Q498" s="133"/>
    </row>
    <row r="499" spans="1:17" x14ac:dyDescent="0.25">
      <c r="A499" s="133"/>
      <c r="B499" s="133"/>
      <c r="C499" s="133"/>
      <c r="D499" s="133"/>
      <c r="E499" s="133"/>
      <c r="F499" s="133"/>
      <c r="G499" s="133"/>
      <c r="H499" s="133"/>
      <c r="I499" s="133"/>
      <c r="J499" s="133"/>
      <c r="K499" s="133"/>
      <c r="L499" s="133"/>
      <c r="M499" s="135"/>
      <c r="N499" s="135"/>
      <c r="O499" s="135"/>
      <c r="P499" s="135"/>
      <c r="Q499" s="135"/>
    </row>
    <row r="500" spans="1:17" s="28" customFormat="1" ht="128.25" customHeight="1" x14ac:dyDescent="0.25">
      <c r="A500" s="33" t="s">
        <v>105</v>
      </c>
      <c r="B500" s="33" t="s">
        <v>1304</v>
      </c>
      <c r="C500" s="33" t="s">
        <v>1305</v>
      </c>
      <c r="D500" s="33" t="s">
        <v>12</v>
      </c>
      <c r="E500" s="33" t="s">
        <v>10</v>
      </c>
      <c r="F500" s="33" t="s">
        <v>11</v>
      </c>
      <c r="G500" s="33" t="s">
        <v>1306</v>
      </c>
      <c r="H500" s="33" t="s">
        <v>7</v>
      </c>
      <c r="I500" s="33" t="s">
        <v>9</v>
      </c>
      <c r="J500" s="33" t="s">
        <v>13</v>
      </c>
      <c r="K500" s="33" t="s">
        <v>14</v>
      </c>
      <c r="L500" s="33" t="s">
        <v>18</v>
      </c>
      <c r="M500" s="33" t="s">
        <v>17</v>
      </c>
      <c r="N500" s="33" t="s">
        <v>15</v>
      </c>
      <c r="O500" s="33" t="s">
        <v>8</v>
      </c>
      <c r="P500" s="33" t="s">
        <v>16</v>
      </c>
      <c r="Q500" s="33" t="s">
        <v>1307</v>
      </c>
    </row>
    <row r="501" spans="1:17" s="32" customFormat="1" ht="114" customHeight="1" x14ac:dyDescent="0.35">
      <c r="A501" s="5" t="s">
        <v>110</v>
      </c>
      <c r="B501" s="34" t="s">
        <v>1548</v>
      </c>
      <c r="C501" s="36" t="s">
        <v>1761</v>
      </c>
      <c r="D501" s="36" t="s">
        <v>130</v>
      </c>
      <c r="E501" s="36" t="s">
        <v>1549</v>
      </c>
      <c r="F501" s="36" t="s">
        <v>1550</v>
      </c>
      <c r="G501" s="36" t="s">
        <v>174</v>
      </c>
      <c r="H501" s="36" t="s">
        <v>148</v>
      </c>
      <c r="I501" s="5">
        <v>0</v>
      </c>
      <c r="J501" s="5">
        <v>3</v>
      </c>
      <c r="K501" s="8"/>
      <c r="L501" s="49">
        <v>2</v>
      </c>
      <c r="M501" s="50">
        <f>+L501/J501</f>
        <v>0.66666666666666663</v>
      </c>
      <c r="N501" s="36" t="s">
        <v>151</v>
      </c>
      <c r="O501" s="36" t="s">
        <v>1551</v>
      </c>
      <c r="P501" s="5" t="s">
        <v>1552</v>
      </c>
      <c r="Q501" s="34" t="s">
        <v>1553</v>
      </c>
    </row>
    <row r="502" spans="1:17" s="32" customFormat="1" ht="159" customHeight="1" x14ac:dyDescent="0.35">
      <c r="A502" s="5" t="s">
        <v>120</v>
      </c>
      <c r="B502" s="34" t="s">
        <v>1554</v>
      </c>
      <c r="C502" s="36" t="s">
        <v>1762</v>
      </c>
      <c r="D502" s="36" t="s">
        <v>130</v>
      </c>
      <c r="E502" s="36" t="s">
        <v>1555</v>
      </c>
      <c r="F502" s="36" t="s">
        <v>1556</v>
      </c>
      <c r="G502" s="36" t="s">
        <v>174</v>
      </c>
      <c r="H502" s="36" t="s">
        <v>148</v>
      </c>
      <c r="I502" s="51">
        <v>0</v>
      </c>
      <c r="J502" s="51">
        <v>21</v>
      </c>
      <c r="K502" s="9"/>
      <c r="L502" s="49">
        <v>20</v>
      </c>
      <c r="M502" s="50">
        <f>+L502/J502</f>
        <v>0.95238095238095233</v>
      </c>
      <c r="N502" s="36" t="s">
        <v>153</v>
      </c>
      <c r="O502" s="36" t="s">
        <v>1557</v>
      </c>
      <c r="P502" s="51"/>
      <c r="Q502" s="34" t="s">
        <v>1553</v>
      </c>
    </row>
    <row r="503" spans="1:17" s="32" customFormat="1" ht="126.75" customHeight="1" x14ac:dyDescent="0.35">
      <c r="A503" s="5" t="s">
        <v>109</v>
      </c>
      <c r="B503" s="34" t="s">
        <v>1558</v>
      </c>
      <c r="C503" s="36" t="s">
        <v>1763</v>
      </c>
      <c r="D503" s="36" t="s">
        <v>130</v>
      </c>
      <c r="E503" s="36" t="s">
        <v>1559</v>
      </c>
      <c r="F503" s="36" t="s">
        <v>1560</v>
      </c>
      <c r="G503" s="36" t="s">
        <v>174</v>
      </c>
      <c r="H503" s="36" t="s">
        <v>148</v>
      </c>
      <c r="I503" s="51">
        <v>0</v>
      </c>
      <c r="J503" s="51">
        <v>3</v>
      </c>
      <c r="K503" s="9"/>
      <c r="L503" s="49">
        <v>0</v>
      </c>
      <c r="M503" s="50">
        <f t="shared" ref="M503:M513" si="30">+L503/J503</f>
        <v>0</v>
      </c>
      <c r="N503" s="36" t="s">
        <v>153</v>
      </c>
      <c r="O503" s="36" t="s">
        <v>1561</v>
      </c>
      <c r="P503" s="51" t="s">
        <v>1562</v>
      </c>
      <c r="Q503" s="34" t="s">
        <v>1553</v>
      </c>
    </row>
    <row r="504" spans="1:17" s="32" customFormat="1" ht="155.25" customHeight="1" x14ac:dyDescent="0.35">
      <c r="A504" s="5" t="s">
        <v>121</v>
      </c>
      <c r="B504" s="34" t="s">
        <v>1563</v>
      </c>
      <c r="C504" s="36" t="s">
        <v>1764</v>
      </c>
      <c r="D504" s="36" t="s">
        <v>130</v>
      </c>
      <c r="E504" s="36" t="s">
        <v>1564</v>
      </c>
      <c r="F504" s="36" t="s">
        <v>1565</v>
      </c>
      <c r="G504" s="36" t="s">
        <v>1444</v>
      </c>
      <c r="H504" s="36" t="s">
        <v>148</v>
      </c>
      <c r="I504" s="51">
        <v>96</v>
      </c>
      <c r="J504" s="51">
        <v>286</v>
      </c>
      <c r="K504" s="9"/>
      <c r="L504" s="49">
        <v>286</v>
      </c>
      <c r="M504" s="50">
        <v>2.1</v>
      </c>
      <c r="N504" s="36" t="s">
        <v>153</v>
      </c>
      <c r="O504" s="36" t="s">
        <v>1566</v>
      </c>
      <c r="P504" s="51" t="s">
        <v>1567</v>
      </c>
      <c r="Q504" s="34" t="s">
        <v>1553</v>
      </c>
    </row>
    <row r="505" spans="1:17" s="32" customFormat="1" ht="183" customHeight="1" x14ac:dyDescent="0.35">
      <c r="A505" s="5" t="s">
        <v>122</v>
      </c>
      <c r="B505" s="34" t="s">
        <v>1568</v>
      </c>
      <c r="C505" s="36" t="s">
        <v>1765</v>
      </c>
      <c r="D505" s="36" t="s">
        <v>130</v>
      </c>
      <c r="E505" s="36" t="s">
        <v>1569</v>
      </c>
      <c r="F505" s="36" t="s">
        <v>1570</v>
      </c>
      <c r="G505" s="36" t="s">
        <v>174</v>
      </c>
      <c r="H505" s="36" t="s">
        <v>148</v>
      </c>
      <c r="I505" s="51">
        <v>5</v>
      </c>
      <c r="J505" s="51">
        <v>5</v>
      </c>
      <c r="K505" s="9"/>
      <c r="L505" s="49">
        <v>5</v>
      </c>
      <c r="M505" s="50">
        <f t="shared" si="30"/>
        <v>1</v>
      </c>
      <c r="N505" s="36" t="s">
        <v>153</v>
      </c>
      <c r="O505" s="36" t="s">
        <v>1571</v>
      </c>
      <c r="P505" s="51"/>
      <c r="Q505" s="34" t="s">
        <v>1553</v>
      </c>
    </row>
    <row r="506" spans="1:17" s="32" customFormat="1" ht="144.75" customHeight="1" x14ac:dyDescent="0.35">
      <c r="A506" s="5" t="s">
        <v>128</v>
      </c>
      <c r="B506" s="34" t="s">
        <v>1572</v>
      </c>
      <c r="C506" s="36" t="s">
        <v>1766</v>
      </c>
      <c r="D506" s="36" t="s">
        <v>292</v>
      </c>
      <c r="E506" s="36" t="s">
        <v>1573</v>
      </c>
      <c r="F506" s="36" t="s">
        <v>1574</v>
      </c>
      <c r="G506" s="36" t="s">
        <v>174</v>
      </c>
      <c r="H506" s="36" t="s">
        <v>148</v>
      </c>
      <c r="I506" s="51">
        <v>5</v>
      </c>
      <c r="J506" s="51">
        <v>5</v>
      </c>
      <c r="K506" s="9"/>
      <c r="L506" s="49">
        <v>5</v>
      </c>
      <c r="M506" s="50">
        <f t="shared" si="30"/>
        <v>1</v>
      </c>
      <c r="N506" s="36" t="s">
        <v>153</v>
      </c>
      <c r="O506" s="36" t="s">
        <v>1575</v>
      </c>
      <c r="P506" s="51"/>
      <c r="Q506" s="34" t="s">
        <v>1553</v>
      </c>
    </row>
    <row r="507" spans="1:17" s="32" customFormat="1" ht="147.75" customHeight="1" x14ac:dyDescent="0.35">
      <c r="A507" s="5" t="s">
        <v>406</v>
      </c>
      <c r="B507" s="34" t="s">
        <v>1576</v>
      </c>
      <c r="C507" s="36" t="s">
        <v>1767</v>
      </c>
      <c r="D507" s="36" t="s">
        <v>130</v>
      </c>
      <c r="E507" s="36" t="s">
        <v>1577</v>
      </c>
      <c r="F507" s="36" t="s">
        <v>1578</v>
      </c>
      <c r="G507" s="36" t="s">
        <v>174</v>
      </c>
      <c r="H507" s="36" t="s">
        <v>148</v>
      </c>
      <c r="I507" s="51">
        <v>4</v>
      </c>
      <c r="J507" s="51">
        <v>4</v>
      </c>
      <c r="K507" s="9"/>
      <c r="L507" s="49">
        <v>2</v>
      </c>
      <c r="M507" s="50">
        <f t="shared" si="30"/>
        <v>0.5</v>
      </c>
      <c r="N507" s="36" t="s">
        <v>153</v>
      </c>
      <c r="O507" s="36" t="s">
        <v>1750</v>
      </c>
      <c r="P507" s="51"/>
      <c r="Q507" s="34" t="s">
        <v>1553</v>
      </c>
    </row>
    <row r="508" spans="1:17" s="32" customFormat="1" ht="137.25" customHeight="1" x14ac:dyDescent="0.35">
      <c r="A508" s="5" t="s">
        <v>412</v>
      </c>
      <c r="B508" s="34" t="s">
        <v>1579</v>
      </c>
      <c r="C508" s="36" t="s">
        <v>1768</v>
      </c>
      <c r="D508" s="36" t="s">
        <v>130</v>
      </c>
      <c r="E508" s="36" t="s">
        <v>1580</v>
      </c>
      <c r="F508" s="36" t="s">
        <v>1581</v>
      </c>
      <c r="G508" s="36" t="s">
        <v>174</v>
      </c>
      <c r="H508" s="36" t="s">
        <v>148</v>
      </c>
      <c r="I508" s="5">
        <v>32</v>
      </c>
      <c r="J508" s="5">
        <v>32</v>
      </c>
      <c r="K508" s="8"/>
      <c r="L508" s="49">
        <v>32</v>
      </c>
      <c r="M508" s="50">
        <f t="shared" si="30"/>
        <v>1</v>
      </c>
      <c r="N508" s="36" t="s">
        <v>151</v>
      </c>
      <c r="O508" s="36" t="s">
        <v>1751</v>
      </c>
      <c r="P508" s="5" t="s">
        <v>1582</v>
      </c>
      <c r="Q508" s="34" t="s">
        <v>1553</v>
      </c>
    </row>
    <row r="509" spans="1:17" s="32" customFormat="1" ht="180" customHeight="1" x14ac:dyDescent="0.35">
      <c r="A509" s="5" t="s">
        <v>417</v>
      </c>
      <c r="B509" s="34" t="s">
        <v>1583</v>
      </c>
      <c r="C509" s="36" t="s">
        <v>1769</v>
      </c>
      <c r="D509" s="36" t="s">
        <v>130</v>
      </c>
      <c r="E509" s="36" t="s">
        <v>1584</v>
      </c>
      <c r="F509" s="36" t="s">
        <v>1585</v>
      </c>
      <c r="G509" s="36" t="s">
        <v>174</v>
      </c>
      <c r="H509" s="36" t="s">
        <v>148</v>
      </c>
      <c r="I509" s="51">
        <v>32</v>
      </c>
      <c r="J509" s="51">
        <v>32</v>
      </c>
      <c r="K509" s="9"/>
      <c r="L509" s="49">
        <v>32</v>
      </c>
      <c r="M509" s="50">
        <f t="shared" si="30"/>
        <v>1</v>
      </c>
      <c r="N509" s="36" t="s">
        <v>153</v>
      </c>
      <c r="O509" s="36" t="s">
        <v>1586</v>
      </c>
      <c r="P509" s="51" t="s">
        <v>1587</v>
      </c>
      <c r="Q509" s="34" t="s">
        <v>1553</v>
      </c>
    </row>
    <row r="510" spans="1:17" s="32" customFormat="1" ht="366" customHeight="1" x14ac:dyDescent="0.35">
      <c r="A510" s="41" t="s">
        <v>423</v>
      </c>
      <c r="B510" s="34" t="s">
        <v>1588</v>
      </c>
      <c r="C510" s="34" t="s">
        <v>1770</v>
      </c>
      <c r="D510" s="34" t="s">
        <v>130</v>
      </c>
      <c r="E510" s="34" t="s">
        <v>1589</v>
      </c>
      <c r="F510" s="34" t="s">
        <v>1590</v>
      </c>
      <c r="G510" s="34" t="s">
        <v>174</v>
      </c>
      <c r="H510" s="34" t="s">
        <v>148</v>
      </c>
      <c r="I510" s="41">
        <v>409</v>
      </c>
      <c r="J510" s="41">
        <v>409</v>
      </c>
      <c r="K510" s="49"/>
      <c r="L510" s="49">
        <v>379</v>
      </c>
      <c r="M510" s="40">
        <f t="shared" si="30"/>
        <v>0.92665036674816625</v>
      </c>
      <c r="N510" s="34" t="s">
        <v>153</v>
      </c>
      <c r="O510" s="34" t="s">
        <v>1752</v>
      </c>
      <c r="P510" s="41" t="s">
        <v>1591</v>
      </c>
      <c r="Q510" s="34" t="s">
        <v>1553</v>
      </c>
    </row>
    <row r="511" spans="1:17" s="32" customFormat="1" ht="219" customHeight="1" x14ac:dyDescent="0.35">
      <c r="A511" s="5" t="s">
        <v>533</v>
      </c>
      <c r="B511" s="34" t="s">
        <v>1592</v>
      </c>
      <c r="C511" s="36" t="s">
        <v>1771</v>
      </c>
      <c r="D511" s="36" t="s">
        <v>130</v>
      </c>
      <c r="E511" s="36" t="s">
        <v>1593</v>
      </c>
      <c r="F511" s="36" t="s">
        <v>1594</v>
      </c>
      <c r="G511" s="36" t="s">
        <v>174</v>
      </c>
      <c r="H511" s="36" t="s">
        <v>148</v>
      </c>
      <c r="I511" s="51">
        <v>0</v>
      </c>
      <c r="J511" s="51">
        <v>79</v>
      </c>
      <c r="K511" s="9"/>
      <c r="L511" s="49">
        <v>79</v>
      </c>
      <c r="M511" s="50">
        <f t="shared" si="30"/>
        <v>1</v>
      </c>
      <c r="N511" s="36" t="s">
        <v>153</v>
      </c>
      <c r="O511" s="36" t="s">
        <v>1753</v>
      </c>
      <c r="P511" s="41"/>
      <c r="Q511" s="34" t="s">
        <v>1595</v>
      </c>
    </row>
    <row r="512" spans="1:17" s="32" customFormat="1" ht="198" customHeight="1" x14ac:dyDescent="0.35">
      <c r="A512" s="5" t="s">
        <v>666</v>
      </c>
      <c r="B512" s="34" t="s">
        <v>1596</v>
      </c>
      <c r="C512" s="36" t="s">
        <v>1772</v>
      </c>
      <c r="D512" s="36" t="s">
        <v>130</v>
      </c>
      <c r="E512" s="36" t="s">
        <v>1597</v>
      </c>
      <c r="F512" s="36" t="s">
        <v>1598</v>
      </c>
      <c r="G512" s="36" t="s">
        <v>174</v>
      </c>
      <c r="H512" s="36" t="s">
        <v>148</v>
      </c>
      <c r="I512" s="51">
        <v>4</v>
      </c>
      <c r="J512" s="51">
        <v>4</v>
      </c>
      <c r="K512" s="9"/>
      <c r="L512" s="49">
        <v>3</v>
      </c>
      <c r="M512" s="50">
        <f t="shared" si="30"/>
        <v>0.75</v>
      </c>
      <c r="N512" s="36" t="s">
        <v>153</v>
      </c>
      <c r="O512" s="36" t="s">
        <v>1599</v>
      </c>
      <c r="P512" s="51"/>
      <c r="Q512" s="34" t="s">
        <v>1595</v>
      </c>
    </row>
    <row r="513" spans="1:17" s="32" customFormat="1" ht="174" customHeight="1" x14ac:dyDescent="0.35">
      <c r="A513" s="5" t="s">
        <v>545</v>
      </c>
      <c r="B513" s="34" t="s">
        <v>1600</v>
      </c>
      <c r="C513" s="36" t="s">
        <v>1773</v>
      </c>
      <c r="D513" s="36" t="s">
        <v>292</v>
      </c>
      <c r="E513" s="36" t="s">
        <v>1601</v>
      </c>
      <c r="F513" s="36" t="s">
        <v>1602</v>
      </c>
      <c r="G513" s="36" t="s">
        <v>174</v>
      </c>
      <c r="H513" s="36" t="s">
        <v>148</v>
      </c>
      <c r="I513" s="51">
        <v>4</v>
      </c>
      <c r="J513" s="51">
        <v>4</v>
      </c>
      <c r="K513" s="9"/>
      <c r="L513" s="49">
        <v>3</v>
      </c>
      <c r="M513" s="50">
        <f t="shared" si="30"/>
        <v>0.75</v>
      </c>
      <c r="N513" s="36" t="s">
        <v>153</v>
      </c>
      <c r="O513" s="36" t="s">
        <v>1599</v>
      </c>
      <c r="P513" s="51"/>
      <c r="Q513" s="34" t="s">
        <v>1595</v>
      </c>
    </row>
    <row r="514" spans="1:17" s="32" customFormat="1" ht="232.5" customHeight="1" x14ac:dyDescent="0.35">
      <c r="A514" s="5" t="s">
        <v>1281</v>
      </c>
      <c r="B514" s="34" t="s">
        <v>1603</v>
      </c>
      <c r="C514" s="36" t="s">
        <v>1604</v>
      </c>
      <c r="D514" s="36" t="s">
        <v>130</v>
      </c>
      <c r="E514" s="36" t="s">
        <v>1604</v>
      </c>
      <c r="F514" s="36" t="s">
        <v>1605</v>
      </c>
      <c r="G514" s="36" t="s">
        <v>174</v>
      </c>
      <c r="H514" s="36" t="s">
        <v>148</v>
      </c>
      <c r="I514" s="51">
        <v>0</v>
      </c>
      <c r="J514" s="51">
        <v>2</v>
      </c>
      <c r="K514" s="9"/>
      <c r="L514" s="49">
        <v>1</v>
      </c>
      <c r="M514" s="50">
        <f>+L514/J514</f>
        <v>0.5</v>
      </c>
      <c r="N514" s="36" t="s">
        <v>153</v>
      </c>
      <c r="O514" s="36" t="s">
        <v>1754</v>
      </c>
      <c r="P514" s="51"/>
      <c r="Q514" s="34" t="s">
        <v>1553</v>
      </c>
    </row>
    <row r="515" spans="1:17" s="32" customFormat="1" ht="222.75" customHeight="1" x14ac:dyDescent="0.35">
      <c r="A515" s="5" t="s">
        <v>1606</v>
      </c>
      <c r="B515" s="34" t="s">
        <v>1607</v>
      </c>
      <c r="C515" s="36" t="s">
        <v>1774</v>
      </c>
      <c r="D515" s="36" t="s">
        <v>292</v>
      </c>
      <c r="E515" s="36" t="s">
        <v>1608</v>
      </c>
      <c r="F515" s="36" t="s">
        <v>1609</v>
      </c>
      <c r="G515" s="36" t="s">
        <v>174</v>
      </c>
      <c r="H515" s="36" t="s">
        <v>148</v>
      </c>
      <c r="I515" s="51">
        <v>0</v>
      </c>
      <c r="J515" s="51">
        <v>68</v>
      </c>
      <c r="K515" s="9"/>
      <c r="L515" s="49">
        <v>68</v>
      </c>
      <c r="M515" s="50">
        <f>+L515/J515</f>
        <v>1</v>
      </c>
      <c r="N515" s="36" t="s">
        <v>153</v>
      </c>
      <c r="O515" s="36" t="s">
        <v>1755</v>
      </c>
      <c r="P515" s="51" t="s">
        <v>1610</v>
      </c>
      <c r="Q515" s="34" t="s">
        <v>1553</v>
      </c>
    </row>
    <row r="516" spans="1:17" s="32" customFormat="1" ht="196.5" customHeight="1" x14ac:dyDescent="0.35">
      <c r="A516" s="5" t="s">
        <v>1611</v>
      </c>
      <c r="B516" s="34" t="s">
        <v>1612</v>
      </c>
      <c r="C516" s="36" t="s">
        <v>1613</v>
      </c>
      <c r="D516" s="36" t="s">
        <v>130</v>
      </c>
      <c r="E516" s="36" t="s">
        <v>1613</v>
      </c>
      <c r="F516" s="36" t="s">
        <v>1614</v>
      </c>
      <c r="G516" s="36" t="s">
        <v>174</v>
      </c>
      <c r="H516" s="36" t="s">
        <v>148</v>
      </c>
      <c r="I516" s="51">
        <v>0</v>
      </c>
      <c r="J516" s="51">
        <v>5</v>
      </c>
      <c r="K516" s="9"/>
      <c r="L516" s="49">
        <v>3</v>
      </c>
      <c r="M516" s="50">
        <f>+L516/J516</f>
        <v>0.6</v>
      </c>
      <c r="N516" s="36" t="s">
        <v>153</v>
      </c>
      <c r="O516" s="36" t="s">
        <v>1755</v>
      </c>
      <c r="P516" s="51"/>
      <c r="Q516" s="34" t="s">
        <v>1553</v>
      </c>
    </row>
    <row r="517" spans="1:17" ht="21" thickBot="1" x14ac:dyDescent="0.3"/>
    <row r="518" spans="1:17" ht="21" thickBot="1" x14ac:dyDescent="0.3">
      <c r="A518" s="148" t="s">
        <v>0</v>
      </c>
      <c r="B518" s="149"/>
      <c r="C518" s="149"/>
      <c r="D518" s="153"/>
      <c r="E518" s="154" t="s">
        <v>1615</v>
      </c>
      <c r="F518" s="155"/>
      <c r="G518" s="155"/>
      <c r="H518" s="155"/>
      <c r="I518" s="155"/>
      <c r="J518" s="155"/>
      <c r="K518" s="155"/>
      <c r="L518" s="156"/>
      <c r="M518" s="148" t="s">
        <v>1</v>
      </c>
      <c r="N518" s="149"/>
      <c r="O518" s="150"/>
      <c r="P518" s="151">
        <v>3900</v>
      </c>
      <c r="Q518" s="152"/>
    </row>
    <row r="519" spans="1:17" ht="27.75" customHeight="1" thickBot="1" x14ac:dyDescent="0.3">
      <c r="A519" s="148" t="s">
        <v>112</v>
      </c>
      <c r="B519" s="149"/>
      <c r="C519" s="149"/>
      <c r="D519" s="153"/>
      <c r="E519" s="154" t="s">
        <v>1616</v>
      </c>
      <c r="F519" s="155"/>
      <c r="G519" s="155"/>
      <c r="H519" s="155"/>
      <c r="I519" s="155"/>
      <c r="J519" s="155"/>
      <c r="K519" s="155"/>
      <c r="L519" s="156"/>
      <c r="M519" s="148" t="s">
        <v>161</v>
      </c>
      <c r="N519" s="149"/>
      <c r="O519" s="150"/>
      <c r="P519" s="151" t="s">
        <v>169</v>
      </c>
      <c r="Q519" s="152"/>
    </row>
    <row r="520" spans="1:17" s="31" customFormat="1" x14ac:dyDescent="0.25">
      <c r="A520" s="133"/>
      <c r="B520" s="133"/>
      <c r="C520" s="133"/>
      <c r="D520" s="133"/>
      <c r="E520" s="133"/>
      <c r="F520" s="133"/>
      <c r="G520" s="133"/>
      <c r="H520" s="133"/>
      <c r="I520" s="133"/>
      <c r="J520" s="133"/>
      <c r="K520" s="133"/>
      <c r="L520" s="133"/>
      <c r="M520" s="133"/>
      <c r="N520" s="133"/>
      <c r="O520" s="133"/>
      <c r="P520" s="133"/>
      <c r="Q520" s="133"/>
    </row>
    <row r="521" spans="1:17" ht="30" customHeight="1" x14ac:dyDescent="0.25">
      <c r="A521" s="133"/>
      <c r="B521" s="133"/>
      <c r="C521" s="133"/>
      <c r="D521" s="133"/>
      <c r="E521" s="133"/>
      <c r="F521" s="133"/>
      <c r="G521" s="133"/>
      <c r="H521" s="133"/>
      <c r="I521" s="133"/>
      <c r="J521" s="133"/>
      <c r="K521" s="157" t="s">
        <v>3</v>
      </c>
      <c r="L521" s="158"/>
      <c r="M521" s="10" t="s">
        <v>106</v>
      </c>
      <c r="N521" s="11" t="s">
        <v>107</v>
      </c>
      <c r="O521" s="12" t="s">
        <v>108</v>
      </c>
      <c r="P521" s="13" t="s">
        <v>4</v>
      </c>
      <c r="Q521" s="133"/>
    </row>
    <row r="522" spans="1:17" x14ac:dyDescent="0.25">
      <c r="A522" s="133"/>
      <c r="B522" s="133"/>
      <c r="C522" s="133"/>
      <c r="D522" s="133"/>
      <c r="E522" s="133"/>
      <c r="F522" s="133"/>
      <c r="G522" s="133"/>
      <c r="H522" s="133"/>
      <c r="I522" s="133"/>
      <c r="J522" s="133"/>
      <c r="K522" s="133"/>
      <c r="L522" s="133"/>
      <c r="M522" s="43" t="s">
        <v>5</v>
      </c>
      <c r="N522" s="44" t="s">
        <v>19</v>
      </c>
      <c r="O522" s="45" t="s">
        <v>20</v>
      </c>
      <c r="P522" s="46" t="s">
        <v>6</v>
      </c>
      <c r="Q522" s="133"/>
    </row>
    <row r="523" spans="1:17" x14ac:dyDescent="0.25">
      <c r="A523" s="133"/>
      <c r="B523" s="133"/>
      <c r="C523" s="133"/>
      <c r="D523" s="133"/>
      <c r="E523" s="133"/>
      <c r="F523" s="133"/>
      <c r="G523" s="133"/>
      <c r="H523" s="133"/>
      <c r="I523" s="133"/>
      <c r="J523" s="133"/>
      <c r="K523" s="133"/>
      <c r="L523" s="133"/>
      <c r="M523" s="135"/>
      <c r="N523" s="135"/>
      <c r="O523" s="135"/>
      <c r="P523" s="135"/>
      <c r="Q523" s="135"/>
    </row>
    <row r="524" spans="1:17" s="28" customFormat="1" ht="128.25" customHeight="1" x14ac:dyDescent="0.25">
      <c r="A524" s="33" t="s">
        <v>105</v>
      </c>
      <c r="B524" s="33" t="s">
        <v>1304</v>
      </c>
      <c r="C524" s="33" t="s">
        <v>1305</v>
      </c>
      <c r="D524" s="33" t="s">
        <v>12</v>
      </c>
      <c r="E524" s="33" t="s">
        <v>10</v>
      </c>
      <c r="F524" s="33" t="s">
        <v>11</v>
      </c>
      <c r="G524" s="33" t="s">
        <v>1306</v>
      </c>
      <c r="H524" s="33" t="s">
        <v>7</v>
      </c>
      <c r="I524" s="33" t="s">
        <v>9</v>
      </c>
      <c r="J524" s="33" t="s">
        <v>13</v>
      </c>
      <c r="K524" s="33" t="s">
        <v>14</v>
      </c>
      <c r="L524" s="33" t="s">
        <v>18</v>
      </c>
      <c r="M524" s="33" t="s">
        <v>17</v>
      </c>
      <c r="N524" s="33" t="s">
        <v>15</v>
      </c>
      <c r="O524" s="33" t="s">
        <v>8</v>
      </c>
      <c r="P524" s="33" t="s">
        <v>16</v>
      </c>
      <c r="Q524" s="33" t="s">
        <v>1307</v>
      </c>
    </row>
    <row r="525" spans="1:17" s="32" customFormat="1" ht="162" customHeight="1" x14ac:dyDescent="0.35">
      <c r="A525" s="5" t="s">
        <v>110</v>
      </c>
      <c r="B525" s="34" t="s">
        <v>1617</v>
      </c>
      <c r="C525" s="36" t="s">
        <v>1618</v>
      </c>
      <c r="D525" s="36" t="s">
        <v>130</v>
      </c>
      <c r="E525" s="36" t="s">
        <v>1619</v>
      </c>
      <c r="F525" s="36" t="s">
        <v>1620</v>
      </c>
      <c r="G525" s="36" t="s">
        <v>1621</v>
      </c>
      <c r="H525" s="36" t="s">
        <v>148</v>
      </c>
      <c r="I525" s="5">
        <v>1500</v>
      </c>
      <c r="J525" s="5">
        <v>1000</v>
      </c>
      <c r="K525" s="8"/>
      <c r="L525" s="8">
        <v>300</v>
      </c>
      <c r="M525" s="50">
        <f>+L525/J525</f>
        <v>0.3</v>
      </c>
      <c r="N525" s="36" t="s">
        <v>153</v>
      </c>
      <c r="O525" s="36" t="s">
        <v>1622</v>
      </c>
      <c r="P525" s="36"/>
      <c r="Q525" s="34" t="s">
        <v>1623</v>
      </c>
    </row>
    <row r="526" spans="1:17" s="32" customFormat="1" ht="189.75" customHeight="1" x14ac:dyDescent="0.35">
      <c r="A526" s="5" t="s">
        <v>120</v>
      </c>
      <c r="B526" s="34" t="s">
        <v>1624</v>
      </c>
      <c r="C526" s="36" t="s">
        <v>1625</v>
      </c>
      <c r="D526" s="36" t="s">
        <v>130</v>
      </c>
      <c r="E526" s="36" t="s">
        <v>1626</v>
      </c>
      <c r="F526" s="36" t="s">
        <v>1627</v>
      </c>
      <c r="G526" s="36" t="s">
        <v>1628</v>
      </c>
      <c r="H526" s="36" t="s">
        <v>148</v>
      </c>
      <c r="I526" s="51">
        <v>10</v>
      </c>
      <c r="J526" s="51">
        <v>10</v>
      </c>
      <c r="K526" s="9"/>
      <c r="L526" s="9">
        <v>10</v>
      </c>
      <c r="M526" s="50">
        <f t="shared" ref="M526:M530" si="31">+L526/J526</f>
        <v>1</v>
      </c>
      <c r="N526" s="36" t="s">
        <v>966</v>
      </c>
      <c r="O526" s="36" t="s">
        <v>1629</v>
      </c>
      <c r="P526" s="34"/>
      <c r="Q526" s="34" t="s">
        <v>1623</v>
      </c>
    </row>
    <row r="527" spans="1:17" s="32" customFormat="1" ht="160.5" customHeight="1" x14ac:dyDescent="0.35">
      <c r="A527" s="5" t="s">
        <v>109</v>
      </c>
      <c r="B527" s="34" t="s">
        <v>1630</v>
      </c>
      <c r="C527" s="36" t="s">
        <v>1631</v>
      </c>
      <c r="D527" s="36" t="s">
        <v>130</v>
      </c>
      <c r="E527" s="36" t="s">
        <v>1632</v>
      </c>
      <c r="F527" s="36" t="s">
        <v>1633</v>
      </c>
      <c r="G527" s="36" t="s">
        <v>1634</v>
      </c>
      <c r="H527" s="36" t="s">
        <v>148</v>
      </c>
      <c r="I527" s="51">
        <v>55</v>
      </c>
      <c r="J527" s="51">
        <v>55</v>
      </c>
      <c r="K527" s="9"/>
      <c r="L527" s="9">
        <v>55</v>
      </c>
      <c r="M527" s="50">
        <f t="shared" si="31"/>
        <v>1</v>
      </c>
      <c r="N527" s="36" t="s">
        <v>153</v>
      </c>
      <c r="O527" s="36" t="s">
        <v>1635</v>
      </c>
      <c r="P527" s="34"/>
      <c r="Q527" s="34" t="s">
        <v>1623</v>
      </c>
    </row>
    <row r="528" spans="1:17" s="32" customFormat="1" ht="194.25" customHeight="1" x14ac:dyDescent="0.35">
      <c r="A528" s="5" t="s">
        <v>121</v>
      </c>
      <c r="B528" s="34" t="s">
        <v>1636</v>
      </c>
      <c r="C528" s="36" t="s">
        <v>1637</v>
      </c>
      <c r="D528" s="36" t="s">
        <v>130</v>
      </c>
      <c r="E528" s="36" t="s">
        <v>1756</v>
      </c>
      <c r="F528" s="36" t="s">
        <v>1638</v>
      </c>
      <c r="G528" s="36" t="s">
        <v>1639</v>
      </c>
      <c r="H528" s="36" t="s">
        <v>148</v>
      </c>
      <c r="I528" s="51">
        <v>15</v>
      </c>
      <c r="J528" s="51">
        <v>15</v>
      </c>
      <c r="K528" s="9"/>
      <c r="L528" s="9">
        <v>15</v>
      </c>
      <c r="M528" s="50">
        <f t="shared" si="31"/>
        <v>1</v>
      </c>
      <c r="N528" s="36" t="s">
        <v>153</v>
      </c>
      <c r="O528" s="36" t="s">
        <v>1640</v>
      </c>
      <c r="P528" s="34"/>
      <c r="Q528" s="34" t="s">
        <v>1623</v>
      </c>
    </row>
    <row r="529" spans="1:17" s="32" customFormat="1" ht="209.25" customHeight="1" x14ac:dyDescent="0.35">
      <c r="A529" s="5" t="s">
        <v>122</v>
      </c>
      <c r="B529" s="34" t="s">
        <v>1641</v>
      </c>
      <c r="C529" s="36" t="s">
        <v>1642</v>
      </c>
      <c r="D529" s="36" t="s">
        <v>130</v>
      </c>
      <c r="E529" s="36" t="s">
        <v>1643</v>
      </c>
      <c r="F529" s="36" t="s">
        <v>1644</v>
      </c>
      <c r="G529" s="36" t="s">
        <v>1645</v>
      </c>
      <c r="H529" s="36" t="s">
        <v>148</v>
      </c>
      <c r="I529" s="51">
        <v>300</v>
      </c>
      <c r="J529" s="51">
        <v>300</v>
      </c>
      <c r="K529" s="9"/>
      <c r="L529" s="9">
        <v>250</v>
      </c>
      <c r="M529" s="50">
        <f t="shared" si="31"/>
        <v>0.83333333333333337</v>
      </c>
      <c r="N529" s="36" t="s">
        <v>153</v>
      </c>
      <c r="O529" s="36" t="s">
        <v>1646</v>
      </c>
      <c r="P529" s="34"/>
      <c r="Q529" s="34" t="s">
        <v>1623</v>
      </c>
    </row>
    <row r="530" spans="1:17" s="32" customFormat="1" ht="210.75" customHeight="1" x14ac:dyDescent="0.35">
      <c r="A530" s="5" t="s">
        <v>128</v>
      </c>
      <c r="B530" s="34" t="s">
        <v>1647</v>
      </c>
      <c r="C530" s="36" t="s">
        <v>1648</v>
      </c>
      <c r="D530" s="36" t="s">
        <v>130</v>
      </c>
      <c r="E530" s="36" t="s">
        <v>1649</v>
      </c>
      <c r="F530" s="36" t="s">
        <v>1650</v>
      </c>
      <c r="G530" s="36" t="s">
        <v>1651</v>
      </c>
      <c r="H530" s="36" t="s">
        <v>148</v>
      </c>
      <c r="I530" s="51">
        <v>300</v>
      </c>
      <c r="J530" s="51">
        <v>300</v>
      </c>
      <c r="K530" s="9"/>
      <c r="L530" s="9">
        <v>250</v>
      </c>
      <c r="M530" s="50">
        <f t="shared" si="31"/>
        <v>0.83333333333333337</v>
      </c>
      <c r="N530" s="36" t="s">
        <v>153</v>
      </c>
      <c r="O530" s="36" t="s">
        <v>1652</v>
      </c>
      <c r="P530" s="34"/>
      <c r="Q530" s="34" t="s">
        <v>1623</v>
      </c>
    </row>
    <row r="531" spans="1:17" ht="21" thickBot="1" x14ac:dyDescent="0.3"/>
    <row r="532" spans="1:17" ht="21" thickBot="1" x14ac:dyDescent="0.3">
      <c r="A532" s="148" t="s">
        <v>0</v>
      </c>
      <c r="B532" s="149"/>
      <c r="C532" s="149"/>
      <c r="D532" s="153"/>
      <c r="E532" s="154" t="s">
        <v>1653</v>
      </c>
      <c r="F532" s="155"/>
      <c r="G532" s="155"/>
      <c r="H532" s="155"/>
      <c r="I532" s="155"/>
      <c r="J532" s="155"/>
      <c r="K532" s="155"/>
      <c r="L532" s="156"/>
      <c r="M532" s="148" t="s">
        <v>1</v>
      </c>
      <c r="N532" s="149"/>
      <c r="O532" s="150"/>
      <c r="P532" s="151">
        <v>300</v>
      </c>
      <c r="Q532" s="152"/>
    </row>
    <row r="533" spans="1:17" ht="27.75" customHeight="1" thickBot="1" x14ac:dyDescent="0.3">
      <c r="A533" s="148" t="s">
        <v>112</v>
      </c>
      <c r="B533" s="149"/>
      <c r="C533" s="149"/>
      <c r="D533" s="153"/>
      <c r="E533" s="154" t="s">
        <v>1654</v>
      </c>
      <c r="F533" s="155"/>
      <c r="G533" s="155"/>
      <c r="H533" s="155"/>
      <c r="I533" s="155"/>
      <c r="J533" s="155"/>
      <c r="K533" s="155"/>
      <c r="L533" s="156"/>
      <c r="M533" s="148" t="s">
        <v>161</v>
      </c>
      <c r="N533" s="149"/>
      <c r="O533" s="150"/>
      <c r="P533" s="151" t="s">
        <v>169</v>
      </c>
      <c r="Q533" s="152"/>
    </row>
    <row r="534" spans="1:17" s="31" customFormat="1" x14ac:dyDescent="0.25">
      <c r="A534" s="133"/>
      <c r="B534" s="133"/>
      <c r="C534" s="133"/>
      <c r="D534" s="133"/>
      <c r="E534" s="133"/>
      <c r="F534" s="133"/>
      <c r="G534" s="133"/>
      <c r="H534" s="133"/>
      <c r="I534" s="133"/>
      <c r="J534" s="133"/>
      <c r="K534" s="133"/>
      <c r="L534" s="133"/>
      <c r="M534" s="133"/>
      <c r="N534" s="133"/>
      <c r="O534" s="133"/>
      <c r="P534" s="133"/>
      <c r="Q534" s="133"/>
    </row>
    <row r="535" spans="1:17" ht="30" customHeight="1" x14ac:dyDescent="0.25">
      <c r="A535" s="133"/>
      <c r="B535" s="133"/>
      <c r="C535" s="133"/>
      <c r="D535" s="133"/>
      <c r="E535" s="133"/>
      <c r="F535" s="133"/>
      <c r="G535" s="133"/>
      <c r="H535" s="133"/>
      <c r="I535" s="133"/>
      <c r="J535" s="133"/>
      <c r="K535" s="157" t="s">
        <v>3</v>
      </c>
      <c r="L535" s="158"/>
      <c r="M535" s="10" t="s">
        <v>106</v>
      </c>
      <c r="N535" s="11" t="s">
        <v>107</v>
      </c>
      <c r="O535" s="12" t="s">
        <v>108</v>
      </c>
      <c r="P535" s="13" t="s">
        <v>4</v>
      </c>
      <c r="Q535" s="133"/>
    </row>
    <row r="536" spans="1:17" x14ac:dyDescent="0.25">
      <c r="A536" s="133"/>
      <c r="B536" s="133"/>
      <c r="C536" s="133"/>
      <c r="D536" s="133"/>
      <c r="E536" s="133"/>
      <c r="F536" s="133"/>
      <c r="G536" s="133"/>
      <c r="H536" s="133"/>
      <c r="I536" s="133"/>
      <c r="J536" s="133"/>
      <c r="K536" s="133"/>
      <c r="L536" s="133"/>
      <c r="M536" s="43" t="s">
        <v>5</v>
      </c>
      <c r="N536" s="44" t="s">
        <v>19</v>
      </c>
      <c r="O536" s="45" t="s">
        <v>20</v>
      </c>
      <c r="P536" s="46" t="s">
        <v>6</v>
      </c>
      <c r="Q536" s="133"/>
    </row>
    <row r="537" spans="1:17" x14ac:dyDescent="0.25">
      <c r="A537" s="133"/>
      <c r="B537" s="133"/>
      <c r="C537" s="133"/>
      <c r="D537" s="133"/>
      <c r="E537" s="133"/>
      <c r="F537" s="133"/>
      <c r="G537" s="133"/>
      <c r="H537" s="133"/>
      <c r="I537" s="133"/>
      <c r="J537" s="133"/>
      <c r="K537" s="133"/>
      <c r="L537" s="133"/>
      <c r="M537" s="135"/>
      <c r="N537" s="135"/>
      <c r="O537" s="135"/>
      <c r="P537" s="135"/>
      <c r="Q537" s="135"/>
    </row>
    <row r="538" spans="1:17" s="28" customFormat="1" ht="128.25" customHeight="1" x14ac:dyDescent="0.25">
      <c r="A538" s="33" t="s">
        <v>105</v>
      </c>
      <c r="B538" s="33" t="s">
        <v>1304</v>
      </c>
      <c r="C538" s="33" t="s">
        <v>1305</v>
      </c>
      <c r="D538" s="33" t="s">
        <v>12</v>
      </c>
      <c r="E538" s="33" t="s">
        <v>10</v>
      </c>
      <c r="F538" s="33" t="s">
        <v>11</v>
      </c>
      <c r="G538" s="33" t="s">
        <v>1306</v>
      </c>
      <c r="H538" s="33" t="s">
        <v>7</v>
      </c>
      <c r="I538" s="33" t="s">
        <v>9</v>
      </c>
      <c r="J538" s="33" t="s">
        <v>13</v>
      </c>
      <c r="K538" s="33" t="s">
        <v>14</v>
      </c>
      <c r="L538" s="33" t="s">
        <v>18</v>
      </c>
      <c r="M538" s="33" t="s">
        <v>17</v>
      </c>
      <c r="N538" s="33" t="s">
        <v>15</v>
      </c>
      <c r="O538" s="33" t="s">
        <v>8</v>
      </c>
      <c r="P538" s="33" t="s">
        <v>16</v>
      </c>
      <c r="Q538" s="33" t="s">
        <v>1307</v>
      </c>
    </row>
    <row r="539" spans="1:17" s="32" customFormat="1" ht="171.75" customHeight="1" x14ac:dyDescent="0.35">
      <c r="A539" s="5" t="s">
        <v>110</v>
      </c>
      <c r="B539" s="34" t="s">
        <v>1655</v>
      </c>
      <c r="C539" s="36" t="s">
        <v>1656</v>
      </c>
      <c r="D539" s="36" t="s">
        <v>130</v>
      </c>
      <c r="E539" s="36" t="s">
        <v>1657</v>
      </c>
      <c r="F539" s="36" t="s">
        <v>1658</v>
      </c>
      <c r="G539" s="36" t="s">
        <v>174</v>
      </c>
      <c r="H539" s="36" t="s">
        <v>148</v>
      </c>
      <c r="I539" s="5">
        <v>0</v>
      </c>
      <c r="J539" s="5">
        <v>36</v>
      </c>
      <c r="K539" s="8"/>
      <c r="L539" s="49">
        <f>19+13</f>
        <v>32</v>
      </c>
      <c r="M539" s="50">
        <f t="shared" ref="M539:M545" si="32">+L539/J539</f>
        <v>0.88888888888888884</v>
      </c>
      <c r="N539" s="36" t="s">
        <v>151</v>
      </c>
      <c r="O539" s="36" t="s">
        <v>1659</v>
      </c>
      <c r="P539" s="5" t="s">
        <v>1660</v>
      </c>
      <c r="Q539" s="34" t="s">
        <v>1661</v>
      </c>
    </row>
    <row r="540" spans="1:17" s="32" customFormat="1" ht="171.75" customHeight="1" x14ac:dyDescent="0.35">
      <c r="A540" s="41" t="s">
        <v>120</v>
      </c>
      <c r="B540" s="34" t="s">
        <v>1662</v>
      </c>
      <c r="C540" s="36" t="s">
        <v>1663</v>
      </c>
      <c r="D540" s="36" t="s">
        <v>130</v>
      </c>
      <c r="E540" s="36" t="s">
        <v>1664</v>
      </c>
      <c r="F540" s="36" t="s">
        <v>1665</v>
      </c>
      <c r="G540" s="36" t="s">
        <v>174</v>
      </c>
      <c r="H540" s="36" t="s">
        <v>148</v>
      </c>
      <c r="I540" s="51">
        <v>0</v>
      </c>
      <c r="J540" s="51">
        <v>26</v>
      </c>
      <c r="K540" s="9"/>
      <c r="L540" s="49">
        <f>10+7</f>
        <v>17</v>
      </c>
      <c r="M540" s="50">
        <f t="shared" si="32"/>
        <v>0.65384615384615385</v>
      </c>
      <c r="N540" s="36" t="s">
        <v>151</v>
      </c>
      <c r="O540" s="36" t="s">
        <v>1666</v>
      </c>
      <c r="P540" s="36" t="s">
        <v>1660</v>
      </c>
      <c r="Q540" s="34" t="s">
        <v>1667</v>
      </c>
    </row>
    <row r="541" spans="1:17" s="32" customFormat="1" ht="241.5" customHeight="1" x14ac:dyDescent="0.35">
      <c r="A541" s="41" t="s">
        <v>109</v>
      </c>
      <c r="B541" s="34" t="s">
        <v>1668</v>
      </c>
      <c r="C541" s="36" t="s">
        <v>1669</v>
      </c>
      <c r="D541" s="36" t="s">
        <v>130</v>
      </c>
      <c r="E541" s="36" t="s">
        <v>1670</v>
      </c>
      <c r="F541" s="36" t="s">
        <v>1658</v>
      </c>
      <c r="G541" s="36" t="s">
        <v>174</v>
      </c>
      <c r="H541" s="36" t="s">
        <v>148</v>
      </c>
      <c r="I541" s="51">
        <v>0</v>
      </c>
      <c r="J541" s="51">
        <v>36</v>
      </c>
      <c r="K541" s="9"/>
      <c r="L541" s="49">
        <f>17+8</f>
        <v>25</v>
      </c>
      <c r="M541" s="50">
        <f t="shared" si="32"/>
        <v>0.69444444444444442</v>
      </c>
      <c r="N541" s="36" t="s">
        <v>151</v>
      </c>
      <c r="O541" s="36" t="s">
        <v>1659</v>
      </c>
      <c r="P541" s="36" t="s">
        <v>1660</v>
      </c>
      <c r="Q541" s="34" t="s">
        <v>1671</v>
      </c>
    </row>
    <row r="542" spans="1:17" s="32" customFormat="1" ht="211.5" customHeight="1" x14ac:dyDescent="0.35">
      <c r="A542" s="41" t="s">
        <v>121</v>
      </c>
      <c r="B542" s="34" t="s">
        <v>1672</v>
      </c>
      <c r="C542" s="36" t="s">
        <v>1673</v>
      </c>
      <c r="D542" s="36" t="s">
        <v>130</v>
      </c>
      <c r="E542" s="36" t="s">
        <v>1674</v>
      </c>
      <c r="F542" s="36" t="s">
        <v>1675</v>
      </c>
      <c r="G542" s="36" t="s">
        <v>174</v>
      </c>
      <c r="H542" s="36" t="s">
        <v>148</v>
      </c>
      <c r="I542" s="51">
        <v>0</v>
      </c>
      <c r="J542" s="51">
        <v>12</v>
      </c>
      <c r="K542" s="9"/>
      <c r="L542" s="49">
        <v>10</v>
      </c>
      <c r="M542" s="50">
        <f t="shared" si="32"/>
        <v>0.83333333333333337</v>
      </c>
      <c r="N542" s="36" t="s">
        <v>153</v>
      </c>
      <c r="O542" s="36" t="s">
        <v>1676</v>
      </c>
      <c r="P542" s="36" t="s">
        <v>1660</v>
      </c>
      <c r="Q542" s="34" t="s">
        <v>1671</v>
      </c>
    </row>
    <row r="543" spans="1:17" s="32" customFormat="1" ht="215.25" customHeight="1" x14ac:dyDescent="0.35">
      <c r="A543" s="41" t="s">
        <v>122</v>
      </c>
      <c r="B543" s="34" t="s">
        <v>1677</v>
      </c>
      <c r="C543" s="36" t="s">
        <v>1678</v>
      </c>
      <c r="D543" s="36" t="s">
        <v>130</v>
      </c>
      <c r="E543" s="36" t="s">
        <v>1679</v>
      </c>
      <c r="F543" s="36" t="s">
        <v>1680</v>
      </c>
      <c r="G543" s="36" t="s">
        <v>174</v>
      </c>
      <c r="H543" s="36" t="s">
        <v>148</v>
      </c>
      <c r="I543" s="51">
        <v>0</v>
      </c>
      <c r="J543" s="51">
        <v>4</v>
      </c>
      <c r="K543" s="9"/>
      <c r="L543" s="49">
        <v>1</v>
      </c>
      <c r="M543" s="50">
        <f t="shared" si="32"/>
        <v>0.25</v>
      </c>
      <c r="N543" s="36" t="s">
        <v>153</v>
      </c>
      <c r="O543" s="36" t="s">
        <v>1676</v>
      </c>
      <c r="P543" s="36" t="s">
        <v>1660</v>
      </c>
      <c r="Q543" s="34" t="s">
        <v>1671</v>
      </c>
    </row>
    <row r="544" spans="1:17" s="32" customFormat="1" ht="198.75" customHeight="1" x14ac:dyDescent="0.35">
      <c r="A544" s="5" t="s">
        <v>128</v>
      </c>
      <c r="B544" s="34" t="s">
        <v>1681</v>
      </c>
      <c r="C544" s="36" t="s">
        <v>1682</v>
      </c>
      <c r="D544" s="36" t="s">
        <v>130</v>
      </c>
      <c r="E544" s="36" t="s">
        <v>1683</v>
      </c>
      <c r="F544" s="36" t="s">
        <v>1684</v>
      </c>
      <c r="G544" s="36" t="s">
        <v>174</v>
      </c>
      <c r="H544" s="36" t="s">
        <v>148</v>
      </c>
      <c r="I544" s="51">
        <v>0</v>
      </c>
      <c r="J544" s="51">
        <v>4</v>
      </c>
      <c r="K544" s="9"/>
      <c r="L544" s="49">
        <f>2+1</f>
        <v>3</v>
      </c>
      <c r="M544" s="50">
        <f t="shared" si="32"/>
        <v>0.75</v>
      </c>
      <c r="N544" s="36" t="s">
        <v>153</v>
      </c>
      <c r="O544" s="36" t="s">
        <v>1685</v>
      </c>
      <c r="P544" s="36" t="s">
        <v>1660</v>
      </c>
      <c r="Q544" s="34" t="s">
        <v>1671</v>
      </c>
    </row>
    <row r="545" spans="1:17" s="32" customFormat="1" ht="270" customHeight="1" x14ac:dyDescent="0.35">
      <c r="A545" s="5" t="s">
        <v>406</v>
      </c>
      <c r="B545" s="34" t="s">
        <v>1686</v>
      </c>
      <c r="C545" s="36" t="s">
        <v>1687</v>
      </c>
      <c r="D545" s="36" t="s">
        <v>130</v>
      </c>
      <c r="E545" s="36" t="s">
        <v>1688</v>
      </c>
      <c r="F545" s="36" t="s">
        <v>1689</v>
      </c>
      <c r="G545" s="36" t="s">
        <v>174</v>
      </c>
      <c r="H545" s="36" t="s">
        <v>148</v>
      </c>
      <c r="I545" s="51">
        <v>0</v>
      </c>
      <c r="J545" s="51">
        <v>12</v>
      </c>
      <c r="K545" s="9"/>
      <c r="L545" s="49">
        <f>5+3</f>
        <v>8</v>
      </c>
      <c r="M545" s="50">
        <f t="shared" si="32"/>
        <v>0.66666666666666663</v>
      </c>
      <c r="N545" s="36" t="s">
        <v>153</v>
      </c>
      <c r="O545" s="36" t="s">
        <v>1685</v>
      </c>
      <c r="P545" s="36" t="s">
        <v>1660</v>
      </c>
      <c r="Q545" s="34" t="s">
        <v>1690</v>
      </c>
    </row>
  </sheetData>
  <protectedRanges>
    <protectedRange sqref="K22:P22" name="Rango1_2_1"/>
    <protectedRange sqref="K36:P36" name="Rango1_2_1_1"/>
    <protectedRange sqref="K330:P330" name="Rango1_2_1_2"/>
    <protectedRange sqref="K403:L403" name="Rango1_2"/>
    <protectedRange sqref="M403:P403" name="Rango1_2_1_3"/>
    <protectedRange sqref="P409:P412" name="Rango1_2_1_1_1"/>
    <protectedRange sqref="K417:P417" name="Rango1_2_1_4"/>
    <protectedRange sqref="K433:L433" name="Rango1_2_2"/>
    <protectedRange sqref="M433:P433" name="Rango1_2_1_3_1"/>
    <protectedRange sqref="P439:P447" name="Rango1_2_1_1_1_1"/>
    <protectedRange sqref="I439" name="Rango1_2_1_2_1"/>
    <protectedRange sqref="B456:D456" name="Rango1_1_1"/>
    <protectedRange sqref="B458:D458 D459" name="Rango1_7_1"/>
    <protectedRange sqref="B459" name="Rango1_11_1"/>
    <protectedRange sqref="B460 D460" name="Rango1_17_1"/>
    <protectedRange sqref="B461 D461" name="Rango1_21_1"/>
    <protectedRange sqref="K485:P485" name="Rango1_2_1_5"/>
  </protectedRanges>
  <mergeCells count="291">
    <mergeCell ref="A532:D532"/>
    <mergeCell ref="E532:L532"/>
    <mergeCell ref="M532:O532"/>
    <mergeCell ref="P532:Q532"/>
    <mergeCell ref="A533:D533"/>
    <mergeCell ref="E533:L533"/>
    <mergeCell ref="M533:O533"/>
    <mergeCell ref="P533:Q533"/>
    <mergeCell ref="K535:L535"/>
    <mergeCell ref="A518:D518"/>
    <mergeCell ref="E518:L518"/>
    <mergeCell ref="M518:O518"/>
    <mergeCell ref="P518:Q518"/>
    <mergeCell ref="A519:D519"/>
    <mergeCell ref="E519:L519"/>
    <mergeCell ref="M519:O519"/>
    <mergeCell ref="P519:Q519"/>
    <mergeCell ref="K521:L521"/>
    <mergeCell ref="A494:D494"/>
    <mergeCell ref="E494:L494"/>
    <mergeCell ref="M494:O494"/>
    <mergeCell ref="P494:Q494"/>
    <mergeCell ref="A495:D495"/>
    <mergeCell ref="E495:L495"/>
    <mergeCell ref="M495:O495"/>
    <mergeCell ref="P495:Q495"/>
    <mergeCell ref="K497:L497"/>
    <mergeCell ref="A19:D19"/>
    <mergeCell ref="E19:L19"/>
    <mergeCell ref="M19:O19"/>
    <mergeCell ref="P19:Q19"/>
    <mergeCell ref="A20:D20"/>
    <mergeCell ref="E20:L20"/>
    <mergeCell ref="M20:O20"/>
    <mergeCell ref="P20:Q20"/>
    <mergeCell ref="A1:Q1"/>
    <mergeCell ref="A2:Q2"/>
    <mergeCell ref="A3:Q3"/>
    <mergeCell ref="K8:L8"/>
    <mergeCell ref="A5:D5"/>
    <mergeCell ref="E5:L5"/>
    <mergeCell ref="M5:O5"/>
    <mergeCell ref="P5:Q5"/>
    <mergeCell ref="A6:D6"/>
    <mergeCell ref="E6:L6"/>
    <mergeCell ref="M6:O6"/>
    <mergeCell ref="P6:Q6"/>
    <mergeCell ref="A34:D34"/>
    <mergeCell ref="E34:L34"/>
    <mergeCell ref="M34:O34"/>
    <mergeCell ref="K36:L36"/>
    <mergeCell ref="P34:Q34"/>
    <mergeCell ref="K22:L22"/>
    <mergeCell ref="A33:D33"/>
    <mergeCell ref="E33:L33"/>
    <mergeCell ref="M33:O33"/>
    <mergeCell ref="P33:Q33"/>
    <mergeCell ref="K54:L54"/>
    <mergeCell ref="A66:D66"/>
    <mergeCell ref="E66:L66"/>
    <mergeCell ref="M66:O66"/>
    <mergeCell ref="P66:Q66"/>
    <mergeCell ref="A51:D51"/>
    <mergeCell ref="E51:L51"/>
    <mergeCell ref="M51:O51"/>
    <mergeCell ref="P51:Q51"/>
    <mergeCell ref="A52:D52"/>
    <mergeCell ref="E52:L52"/>
    <mergeCell ref="M52:O52"/>
    <mergeCell ref="P52:Q52"/>
    <mergeCell ref="A85:D85"/>
    <mergeCell ref="E85:L85"/>
    <mergeCell ref="M85:O85"/>
    <mergeCell ref="P85:Q85"/>
    <mergeCell ref="A86:D86"/>
    <mergeCell ref="E86:L86"/>
    <mergeCell ref="M86:O86"/>
    <mergeCell ref="P86:Q86"/>
    <mergeCell ref="A67:D67"/>
    <mergeCell ref="E67:L67"/>
    <mergeCell ref="M67:O67"/>
    <mergeCell ref="P67:Q67"/>
    <mergeCell ref="K69:L69"/>
    <mergeCell ref="A104:D104"/>
    <mergeCell ref="E104:L104"/>
    <mergeCell ref="M104:O104"/>
    <mergeCell ref="P104:Q104"/>
    <mergeCell ref="K106:L106"/>
    <mergeCell ref="K88:L88"/>
    <mergeCell ref="A103:D103"/>
    <mergeCell ref="E103:L103"/>
    <mergeCell ref="M103:O103"/>
    <mergeCell ref="P103:Q103"/>
    <mergeCell ref="K123:L123"/>
    <mergeCell ref="A144:D144"/>
    <mergeCell ref="E144:L144"/>
    <mergeCell ref="M144:O144"/>
    <mergeCell ref="P144:Q144"/>
    <mergeCell ref="A120:D120"/>
    <mergeCell ref="E120:L120"/>
    <mergeCell ref="M120:O120"/>
    <mergeCell ref="P120:Q120"/>
    <mergeCell ref="A121:D121"/>
    <mergeCell ref="E121:L121"/>
    <mergeCell ref="M121:O121"/>
    <mergeCell ref="P121:Q121"/>
    <mergeCell ref="A160:D160"/>
    <mergeCell ref="E160:L160"/>
    <mergeCell ref="M160:O160"/>
    <mergeCell ref="P160:Q160"/>
    <mergeCell ref="A161:D161"/>
    <mergeCell ref="E161:L161"/>
    <mergeCell ref="M161:O161"/>
    <mergeCell ref="P161:Q161"/>
    <mergeCell ref="A145:D145"/>
    <mergeCell ref="E145:L145"/>
    <mergeCell ref="M145:O145"/>
    <mergeCell ref="P145:Q145"/>
    <mergeCell ref="K147:L147"/>
    <mergeCell ref="A182:D182"/>
    <mergeCell ref="E182:L182"/>
    <mergeCell ref="M182:O182"/>
    <mergeCell ref="P182:Q182"/>
    <mergeCell ref="K184:L184"/>
    <mergeCell ref="K163:L163"/>
    <mergeCell ref="A181:D181"/>
    <mergeCell ref="E181:L181"/>
    <mergeCell ref="M181:O181"/>
    <mergeCell ref="P181:Q181"/>
    <mergeCell ref="K198:L198"/>
    <mergeCell ref="A221:D221"/>
    <mergeCell ref="E221:L221"/>
    <mergeCell ref="M221:O221"/>
    <mergeCell ref="P221:Q221"/>
    <mergeCell ref="A195:D195"/>
    <mergeCell ref="E195:L195"/>
    <mergeCell ref="M195:O195"/>
    <mergeCell ref="P195:Q195"/>
    <mergeCell ref="A196:D196"/>
    <mergeCell ref="E196:L196"/>
    <mergeCell ref="M196:O196"/>
    <mergeCell ref="P196:Q196"/>
    <mergeCell ref="A240:D240"/>
    <mergeCell ref="E240:L240"/>
    <mergeCell ref="M240:O240"/>
    <mergeCell ref="P240:Q240"/>
    <mergeCell ref="A241:D241"/>
    <mergeCell ref="E241:L241"/>
    <mergeCell ref="M241:O241"/>
    <mergeCell ref="P241:Q241"/>
    <mergeCell ref="A222:D222"/>
    <mergeCell ref="E222:L222"/>
    <mergeCell ref="M222:O222"/>
    <mergeCell ref="P222:Q222"/>
    <mergeCell ref="K224:L224"/>
    <mergeCell ref="A254:D254"/>
    <mergeCell ref="E254:L254"/>
    <mergeCell ref="M254:O254"/>
    <mergeCell ref="P254:Q254"/>
    <mergeCell ref="K256:L256"/>
    <mergeCell ref="K243:L243"/>
    <mergeCell ref="A253:D253"/>
    <mergeCell ref="E253:L253"/>
    <mergeCell ref="M253:O253"/>
    <mergeCell ref="P253:Q253"/>
    <mergeCell ref="A276:D276"/>
    <mergeCell ref="E276:L276"/>
    <mergeCell ref="M276:O276"/>
    <mergeCell ref="P276:Q276"/>
    <mergeCell ref="K278:L278"/>
    <mergeCell ref="A275:D275"/>
    <mergeCell ref="E275:L275"/>
    <mergeCell ref="M275:O275"/>
    <mergeCell ref="P275:Q275"/>
    <mergeCell ref="K291:L291"/>
    <mergeCell ref="A300:D300"/>
    <mergeCell ref="E300:L300"/>
    <mergeCell ref="M300:O300"/>
    <mergeCell ref="P300:Q300"/>
    <mergeCell ref="A288:D288"/>
    <mergeCell ref="E288:L288"/>
    <mergeCell ref="M288:O288"/>
    <mergeCell ref="P288:Q288"/>
    <mergeCell ref="A289:D289"/>
    <mergeCell ref="E289:L289"/>
    <mergeCell ref="M289:O289"/>
    <mergeCell ref="P289:Q289"/>
    <mergeCell ref="A314:D314"/>
    <mergeCell ref="E314:L314"/>
    <mergeCell ref="M314:O314"/>
    <mergeCell ref="P314:Q314"/>
    <mergeCell ref="A315:D315"/>
    <mergeCell ref="E315:L315"/>
    <mergeCell ref="M315:O315"/>
    <mergeCell ref="P315:Q315"/>
    <mergeCell ref="A301:D301"/>
    <mergeCell ref="E301:L301"/>
    <mergeCell ref="M301:O301"/>
    <mergeCell ref="P301:Q301"/>
    <mergeCell ref="K303:L303"/>
    <mergeCell ref="A328:D328"/>
    <mergeCell ref="E328:L328"/>
    <mergeCell ref="M328:O328"/>
    <mergeCell ref="P328:Q328"/>
    <mergeCell ref="K330:L330"/>
    <mergeCell ref="K317:L317"/>
    <mergeCell ref="A327:D327"/>
    <mergeCell ref="E327:L327"/>
    <mergeCell ref="M327:O327"/>
    <mergeCell ref="P327:Q327"/>
    <mergeCell ref="K342:L342"/>
    <mergeCell ref="A352:D352"/>
    <mergeCell ref="E352:L352"/>
    <mergeCell ref="M352:O352"/>
    <mergeCell ref="P352:Q352"/>
    <mergeCell ref="A339:D339"/>
    <mergeCell ref="E339:L339"/>
    <mergeCell ref="M339:O339"/>
    <mergeCell ref="P339:Q339"/>
    <mergeCell ref="A340:D340"/>
    <mergeCell ref="E340:L340"/>
    <mergeCell ref="M340:O340"/>
    <mergeCell ref="P340:Q340"/>
    <mergeCell ref="A375:D375"/>
    <mergeCell ref="E375:L375"/>
    <mergeCell ref="M375:O375"/>
    <mergeCell ref="P375:Q375"/>
    <mergeCell ref="A376:D376"/>
    <mergeCell ref="E376:L376"/>
    <mergeCell ref="M376:O376"/>
    <mergeCell ref="P376:Q376"/>
    <mergeCell ref="A353:D353"/>
    <mergeCell ref="E353:L353"/>
    <mergeCell ref="M353:O353"/>
    <mergeCell ref="P353:Q353"/>
    <mergeCell ref="K355:L355"/>
    <mergeCell ref="A401:D401"/>
    <mergeCell ref="E401:L401"/>
    <mergeCell ref="M401:O401"/>
    <mergeCell ref="P401:Q401"/>
    <mergeCell ref="K403:L403"/>
    <mergeCell ref="K378:L378"/>
    <mergeCell ref="A400:D400"/>
    <mergeCell ref="E400:L400"/>
    <mergeCell ref="M400:O400"/>
    <mergeCell ref="P400:Q400"/>
    <mergeCell ref="K417:L417"/>
    <mergeCell ref="A430:D430"/>
    <mergeCell ref="E430:L430"/>
    <mergeCell ref="M430:O430"/>
    <mergeCell ref="P430:Q430"/>
    <mergeCell ref="A414:D414"/>
    <mergeCell ref="E414:L414"/>
    <mergeCell ref="M414:O414"/>
    <mergeCell ref="P414:Q414"/>
    <mergeCell ref="A415:D415"/>
    <mergeCell ref="E415:L415"/>
    <mergeCell ref="M415:O415"/>
    <mergeCell ref="P415:Q415"/>
    <mergeCell ref="A449:D449"/>
    <mergeCell ref="E449:L449"/>
    <mergeCell ref="M449:O449"/>
    <mergeCell ref="P449:Q449"/>
    <mergeCell ref="A450:D450"/>
    <mergeCell ref="E450:L450"/>
    <mergeCell ref="M450:O450"/>
    <mergeCell ref="P450:Q450"/>
    <mergeCell ref="A431:D431"/>
    <mergeCell ref="E431:L431"/>
    <mergeCell ref="M431:O431"/>
    <mergeCell ref="P431:Q431"/>
    <mergeCell ref="K433:L433"/>
    <mergeCell ref="A468:D468"/>
    <mergeCell ref="E468:L468"/>
    <mergeCell ref="M468:O468"/>
    <mergeCell ref="P468:Q468"/>
    <mergeCell ref="K470:L470"/>
    <mergeCell ref="K452:L452"/>
    <mergeCell ref="A467:D467"/>
    <mergeCell ref="E467:L467"/>
    <mergeCell ref="M467:O467"/>
    <mergeCell ref="P467:Q467"/>
    <mergeCell ref="K485:L485"/>
    <mergeCell ref="A482:D482"/>
    <mergeCell ref="E482:L482"/>
    <mergeCell ref="M482:O482"/>
    <mergeCell ref="P482:Q482"/>
    <mergeCell ref="A483:D483"/>
    <mergeCell ref="E483:L483"/>
    <mergeCell ref="M483:O483"/>
    <mergeCell ref="P483:Q483"/>
  </mergeCells>
  <phoneticPr fontId="6" type="noConversion"/>
  <conditionalFormatting sqref="M12:M17">
    <cfRule type="cellIs" dxfId="183" priority="182" operator="lessThan">
      <formula>0.3</formula>
    </cfRule>
    <cfRule type="cellIs" dxfId="182" priority="183" operator="between">
      <formula>0.3</formula>
      <formula>0.599</formula>
    </cfRule>
    <cfRule type="cellIs" dxfId="181" priority="184" operator="between">
      <formula>0.6</formula>
      <formula>1.199</formula>
    </cfRule>
    <cfRule type="cellIs" dxfId="180" priority="185" operator="greaterThanOrEqual">
      <formula>1.2</formula>
    </cfRule>
  </conditionalFormatting>
  <conditionalFormatting sqref="M26:M31">
    <cfRule type="cellIs" dxfId="179" priority="178" operator="lessThan">
      <formula>0.3</formula>
    </cfRule>
    <cfRule type="cellIs" dxfId="178" priority="179" operator="between">
      <formula>0.3</formula>
      <formula>0.599</formula>
    </cfRule>
    <cfRule type="cellIs" dxfId="177" priority="180" operator="between">
      <formula>0.6</formula>
      <formula>1.199</formula>
    </cfRule>
    <cfRule type="cellIs" dxfId="176" priority="181" operator="greaterThanOrEqual">
      <formula>1.2</formula>
    </cfRule>
  </conditionalFormatting>
  <conditionalFormatting sqref="M40:M49">
    <cfRule type="cellIs" dxfId="175" priority="174" operator="lessThan">
      <formula>0.3</formula>
    </cfRule>
    <cfRule type="cellIs" dxfId="174" priority="175" operator="between">
      <formula>0.3</formula>
      <formula>0.599</formula>
    </cfRule>
    <cfRule type="cellIs" dxfId="173" priority="176" operator="between">
      <formula>0.6</formula>
      <formula>1.199</formula>
    </cfRule>
    <cfRule type="cellIs" dxfId="172" priority="177" operator="greaterThanOrEqual">
      <formula>1.2</formula>
    </cfRule>
  </conditionalFormatting>
  <conditionalFormatting sqref="M58:M64">
    <cfRule type="cellIs" dxfId="171" priority="170" operator="lessThan">
      <formula>0.3</formula>
    </cfRule>
    <cfRule type="cellIs" dxfId="170" priority="171" operator="between">
      <formula>0.3</formula>
      <formula>0.599</formula>
    </cfRule>
    <cfRule type="cellIs" dxfId="169" priority="172" operator="between">
      <formula>0.6</formula>
      <formula>1.199</formula>
    </cfRule>
    <cfRule type="cellIs" dxfId="168" priority="173" operator="greaterThanOrEqual">
      <formula>1.2</formula>
    </cfRule>
  </conditionalFormatting>
  <conditionalFormatting sqref="M73:M83">
    <cfRule type="cellIs" dxfId="167" priority="166" operator="lessThan">
      <formula>0.3</formula>
    </cfRule>
    <cfRule type="cellIs" dxfId="166" priority="167" operator="between">
      <formula>0.3</formula>
      <formula>0.599</formula>
    </cfRule>
    <cfRule type="cellIs" dxfId="165" priority="168" operator="between">
      <formula>0.6</formula>
      <formula>1.199</formula>
    </cfRule>
    <cfRule type="cellIs" dxfId="164" priority="169" operator="greaterThanOrEqual">
      <formula>1.2</formula>
    </cfRule>
  </conditionalFormatting>
  <conditionalFormatting sqref="M92:M101">
    <cfRule type="cellIs" dxfId="163" priority="162" operator="lessThan">
      <formula>0.3</formula>
    </cfRule>
    <cfRule type="cellIs" dxfId="162" priority="163" operator="between">
      <formula>0.3</formula>
      <formula>0.599</formula>
    </cfRule>
    <cfRule type="cellIs" dxfId="161" priority="164" operator="between">
      <formula>0.6</formula>
      <formula>1.199</formula>
    </cfRule>
    <cfRule type="cellIs" dxfId="160" priority="165" operator="greaterThanOrEqual">
      <formula>1.2</formula>
    </cfRule>
  </conditionalFormatting>
  <conditionalFormatting sqref="M110:M118">
    <cfRule type="cellIs" dxfId="159" priority="158" operator="lessThan">
      <formula>0.3</formula>
    </cfRule>
    <cfRule type="cellIs" dxfId="158" priority="159" operator="between">
      <formula>0.3</formula>
      <formula>0.599</formula>
    </cfRule>
    <cfRule type="cellIs" dxfId="157" priority="160" operator="between">
      <formula>0.6</formula>
      <formula>1.199</formula>
    </cfRule>
    <cfRule type="cellIs" dxfId="156" priority="161" operator="greaterThanOrEqual">
      <formula>1.2</formula>
    </cfRule>
  </conditionalFormatting>
  <conditionalFormatting sqref="M127:M131">
    <cfRule type="cellIs" dxfId="155" priority="154" operator="lessThan">
      <formula>0.3</formula>
    </cfRule>
    <cfRule type="cellIs" dxfId="154" priority="155" operator="between">
      <formula>0.3</formula>
      <formula>0.599</formula>
    </cfRule>
    <cfRule type="cellIs" dxfId="153" priority="156" operator="between">
      <formula>0.6</formula>
      <formula>1.199</formula>
    </cfRule>
    <cfRule type="cellIs" dxfId="152" priority="157" operator="greaterThanOrEqual">
      <formula>1.2</formula>
    </cfRule>
  </conditionalFormatting>
  <conditionalFormatting sqref="M132:M140">
    <cfRule type="cellIs" dxfId="151" priority="150" operator="lessThan">
      <formula>0.3</formula>
    </cfRule>
    <cfRule type="cellIs" dxfId="150" priority="151" operator="between">
      <formula>0.3</formula>
      <formula>0.599</formula>
    </cfRule>
    <cfRule type="cellIs" dxfId="149" priority="152" operator="between">
      <formula>0.6</formula>
      <formula>1.199</formula>
    </cfRule>
    <cfRule type="cellIs" dxfId="148" priority="153" operator="greaterThanOrEqual">
      <formula>1.2</formula>
    </cfRule>
  </conditionalFormatting>
  <conditionalFormatting sqref="M142">
    <cfRule type="cellIs" dxfId="147" priority="146" operator="lessThan">
      <formula>0.3</formula>
    </cfRule>
    <cfRule type="cellIs" dxfId="146" priority="147" operator="between">
      <formula>0.3</formula>
      <formula>0.599</formula>
    </cfRule>
    <cfRule type="cellIs" dxfId="145" priority="148" operator="between">
      <formula>0.6</formula>
      <formula>1.199</formula>
    </cfRule>
    <cfRule type="cellIs" dxfId="144" priority="149" operator="greaterThanOrEqual">
      <formula>1.2</formula>
    </cfRule>
  </conditionalFormatting>
  <conditionalFormatting sqref="M141">
    <cfRule type="cellIs" dxfId="143" priority="142" operator="lessThan">
      <formula>0.3</formula>
    </cfRule>
    <cfRule type="cellIs" dxfId="142" priority="143" operator="between">
      <formula>0.3</formula>
      <formula>0.599</formula>
    </cfRule>
    <cfRule type="cellIs" dxfId="141" priority="144" operator="between">
      <formula>0.6</formula>
      <formula>1.199</formula>
    </cfRule>
    <cfRule type="cellIs" dxfId="140" priority="145" operator="greaterThanOrEqual">
      <formula>1.2</formula>
    </cfRule>
  </conditionalFormatting>
  <conditionalFormatting sqref="M151:M158">
    <cfRule type="cellIs" dxfId="139" priority="138" operator="lessThan">
      <formula>0.3</formula>
    </cfRule>
    <cfRule type="cellIs" dxfId="138" priority="139" operator="between">
      <formula>0.3</formula>
      <formula>0.599</formula>
    </cfRule>
    <cfRule type="cellIs" dxfId="137" priority="140" operator="between">
      <formula>0.6</formula>
      <formula>1.199</formula>
    </cfRule>
    <cfRule type="cellIs" dxfId="136" priority="141" operator="greaterThanOrEqual">
      <formula>1.2</formula>
    </cfRule>
  </conditionalFormatting>
  <conditionalFormatting sqref="M167:M179">
    <cfRule type="cellIs" dxfId="135" priority="134" operator="lessThan">
      <formula>0.3</formula>
    </cfRule>
    <cfRule type="cellIs" dxfId="134" priority="135" operator="between">
      <formula>0.3</formula>
      <formula>0.599</formula>
    </cfRule>
    <cfRule type="cellIs" dxfId="133" priority="136" operator="between">
      <formula>0.6</formula>
      <formula>1.199</formula>
    </cfRule>
    <cfRule type="cellIs" dxfId="132" priority="137" operator="greaterThanOrEqual">
      <formula>1.2</formula>
    </cfRule>
  </conditionalFormatting>
  <conditionalFormatting sqref="M188:M192">
    <cfRule type="cellIs" dxfId="131" priority="130" operator="lessThan">
      <formula>0.3</formula>
    </cfRule>
    <cfRule type="cellIs" dxfId="130" priority="131" operator="between">
      <formula>0.3</formula>
      <formula>0.599</formula>
    </cfRule>
    <cfRule type="cellIs" dxfId="129" priority="132" operator="between">
      <formula>0.6</formula>
      <formula>1.199</formula>
    </cfRule>
    <cfRule type="cellIs" dxfId="128" priority="133" operator="greaterThanOrEqual">
      <formula>1.2</formula>
    </cfRule>
  </conditionalFormatting>
  <conditionalFormatting sqref="M193">
    <cfRule type="cellIs" dxfId="127" priority="126" operator="lessThan">
      <formula>0.3</formula>
    </cfRule>
    <cfRule type="cellIs" dxfId="126" priority="127" operator="between">
      <formula>0.3</formula>
      <formula>0.599</formula>
    </cfRule>
    <cfRule type="cellIs" dxfId="125" priority="128" operator="between">
      <formula>0.6</formula>
      <formula>1.199</formula>
    </cfRule>
    <cfRule type="cellIs" dxfId="124" priority="129" operator="greaterThanOrEqual">
      <formula>1.2</formula>
    </cfRule>
  </conditionalFormatting>
  <conditionalFormatting sqref="M202:M219">
    <cfRule type="cellIs" dxfId="123" priority="122" operator="lessThan">
      <formula>0.3</formula>
    </cfRule>
    <cfRule type="cellIs" dxfId="122" priority="123" operator="between">
      <formula>0.3</formula>
      <formula>0.599</formula>
    </cfRule>
    <cfRule type="cellIs" dxfId="121" priority="124" operator="between">
      <formula>0.6</formula>
      <formula>1.199</formula>
    </cfRule>
    <cfRule type="cellIs" dxfId="120" priority="125" operator="greaterThanOrEqual">
      <formula>1.2</formula>
    </cfRule>
  </conditionalFormatting>
  <conditionalFormatting sqref="M228:M238">
    <cfRule type="cellIs" dxfId="119" priority="118" operator="lessThan">
      <formula>0.3</formula>
    </cfRule>
    <cfRule type="cellIs" dxfId="118" priority="119" operator="between">
      <formula>0.3</formula>
      <formula>0.599</formula>
    </cfRule>
    <cfRule type="cellIs" dxfId="117" priority="120" operator="between">
      <formula>0.6</formula>
      <formula>1.199</formula>
    </cfRule>
    <cfRule type="cellIs" dxfId="116" priority="121" operator="greaterThanOrEqual">
      <formula>1.2</formula>
    </cfRule>
  </conditionalFormatting>
  <conditionalFormatting sqref="M247:M251">
    <cfRule type="cellIs" dxfId="115" priority="114" operator="lessThan">
      <formula>0.3</formula>
    </cfRule>
    <cfRule type="cellIs" dxfId="114" priority="115" operator="between">
      <formula>0.3</formula>
      <formula>0.599</formula>
    </cfRule>
    <cfRule type="cellIs" dxfId="113" priority="116" operator="between">
      <formula>0.6</formula>
      <formula>1.199</formula>
    </cfRule>
    <cfRule type="cellIs" dxfId="112" priority="117" operator="greaterThanOrEqual">
      <formula>1.2</formula>
    </cfRule>
  </conditionalFormatting>
  <conditionalFormatting sqref="M261:M263 M272:M273 M268">
    <cfRule type="cellIs" dxfId="111" priority="110" operator="lessThan">
      <formula>0.3</formula>
    </cfRule>
    <cfRule type="cellIs" dxfId="110" priority="111" operator="between">
      <formula>0.3</formula>
      <formula>0.599</formula>
    </cfRule>
    <cfRule type="cellIs" dxfId="109" priority="112" operator="between">
      <formula>0.6</formula>
      <formula>1.199</formula>
    </cfRule>
    <cfRule type="cellIs" dxfId="108" priority="113" operator="greaterThanOrEqual">
      <formula>1.2</formula>
    </cfRule>
  </conditionalFormatting>
  <conditionalFormatting sqref="M269">
    <cfRule type="cellIs" dxfId="107" priority="106" operator="lessThan">
      <formula>0.3</formula>
    </cfRule>
    <cfRule type="cellIs" dxfId="106" priority="107" operator="between">
      <formula>0.3</formula>
      <formula>0.599</formula>
    </cfRule>
    <cfRule type="cellIs" dxfId="105" priority="108" operator="between">
      <formula>0.6</formula>
      <formula>1.199</formula>
    </cfRule>
    <cfRule type="cellIs" dxfId="104" priority="109" operator="greaterThanOrEqual">
      <formula>1.2</formula>
    </cfRule>
  </conditionalFormatting>
  <conditionalFormatting sqref="M270:M271">
    <cfRule type="cellIs" dxfId="103" priority="102" operator="lessThan">
      <formula>0.3</formula>
    </cfRule>
    <cfRule type="cellIs" dxfId="102" priority="103" operator="between">
      <formula>0.3</formula>
      <formula>0.599</formula>
    </cfRule>
    <cfRule type="cellIs" dxfId="101" priority="104" operator="between">
      <formula>0.6</formula>
      <formula>1.199</formula>
    </cfRule>
    <cfRule type="cellIs" dxfId="100" priority="105" operator="greaterThanOrEqual">
      <formula>1.2</formula>
    </cfRule>
  </conditionalFormatting>
  <conditionalFormatting sqref="M260">
    <cfRule type="cellIs" dxfId="99" priority="98" operator="lessThan">
      <formula>0.3</formula>
    </cfRule>
    <cfRule type="cellIs" dxfId="98" priority="99" operator="between">
      <formula>0.3</formula>
      <formula>0.599</formula>
    </cfRule>
    <cfRule type="cellIs" dxfId="97" priority="100" operator="between">
      <formula>0.6</formula>
      <formula>1.199</formula>
    </cfRule>
    <cfRule type="cellIs" dxfId="96" priority="101" operator="greaterThanOrEqual">
      <formula>1.2</formula>
    </cfRule>
  </conditionalFormatting>
  <conditionalFormatting sqref="M264:M267">
    <cfRule type="cellIs" dxfId="95" priority="94" operator="lessThan">
      <formula>0.3</formula>
    </cfRule>
    <cfRule type="cellIs" dxfId="94" priority="95" operator="between">
      <formula>0.3</formula>
      <formula>0.599</formula>
    </cfRule>
    <cfRule type="cellIs" dxfId="93" priority="96" operator="between">
      <formula>0.6</formula>
      <formula>1.199</formula>
    </cfRule>
    <cfRule type="cellIs" dxfId="92" priority="97" operator="greaterThanOrEqual">
      <formula>1.2</formula>
    </cfRule>
  </conditionalFormatting>
  <conditionalFormatting sqref="M282:M286">
    <cfRule type="cellIs" dxfId="91" priority="89" operator="lessThan">
      <formula>0.3</formula>
    </cfRule>
    <cfRule type="cellIs" dxfId="90" priority="90" operator="between">
      <formula>0.3</formula>
      <formula>0.599</formula>
    </cfRule>
    <cfRule type="cellIs" dxfId="89" priority="91" operator="between">
      <formula>0.6</formula>
      <formula>1.199</formula>
    </cfRule>
    <cfRule type="cellIs" dxfId="88" priority="92" operator="greaterThanOrEqual">
      <formula>1.2</formula>
    </cfRule>
  </conditionalFormatting>
  <conditionalFormatting sqref="M295:M298">
    <cfRule type="cellIs" dxfId="87" priority="85" operator="lessThan">
      <formula>0.3</formula>
    </cfRule>
    <cfRule type="cellIs" dxfId="86" priority="86" operator="between">
      <formula>0.3</formula>
      <formula>0.599</formula>
    </cfRule>
    <cfRule type="cellIs" dxfId="85" priority="87" operator="between">
      <formula>0.6</formula>
      <formula>1.199</formula>
    </cfRule>
    <cfRule type="cellIs" dxfId="84" priority="88" operator="greaterThanOrEqual">
      <formula>1.2</formula>
    </cfRule>
  </conditionalFormatting>
  <conditionalFormatting sqref="M307:M312">
    <cfRule type="cellIs" dxfId="83" priority="81" operator="lessThan">
      <formula>0.3</formula>
    </cfRule>
    <cfRule type="cellIs" dxfId="82" priority="82" operator="between">
      <formula>0.3</formula>
      <formula>0.599</formula>
    </cfRule>
    <cfRule type="cellIs" dxfId="81" priority="83" operator="between">
      <formula>0.6</formula>
      <formula>1.199</formula>
    </cfRule>
    <cfRule type="cellIs" dxfId="80" priority="84" operator="greaterThanOrEqual">
      <formula>1.2</formula>
    </cfRule>
  </conditionalFormatting>
  <conditionalFormatting sqref="M321:M325">
    <cfRule type="cellIs" dxfId="79" priority="77" operator="lessThan">
      <formula>0.3</formula>
    </cfRule>
    <cfRule type="cellIs" dxfId="78" priority="78" operator="between">
      <formula>0.3</formula>
      <formula>0.599</formula>
    </cfRule>
    <cfRule type="cellIs" dxfId="77" priority="79" operator="between">
      <formula>0.6</formula>
      <formula>1.199</formula>
    </cfRule>
    <cfRule type="cellIs" dxfId="76" priority="80" operator="greaterThanOrEqual">
      <formula>1.2</formula>
    </cfRule>
  </conditionalFormatting>
  <conditionalFormatting sqref="M334:M335">
    <cfRule type="cellIs" dxfId="75" priority="73" operator="lessThan">
      <formula>0.299</formula>
    </cfRule>
    <cfRule type="cellIs" dxfId="74" priority="74" operator="between">
      <formula>0.3</formula>
      <formula>0.599</formula>
    </cfRule>
    <cfRule type="cellIs" dxfId="73" priority="75" operator="between">
      <formula>0.6</formula>
      <formula>1.199</formula>
    </cfRule>
    <cfRule type="cellIs" dxfId="72" priority="76" operator="greaterThanOrEqual">
      <formula>1.2</formula>
    </cfRule>
  </conditionalFormatting>
  <conditionalFormatting sqref="M336">
    <cfRule type="cellIs" dxfId="71" priority="69" operator="lessThan">
      <formula>0.299</formula>
    </cfRule>
    <cfRule type="cellIs" dxfId="70" priority="70" operator="between">
      <formula>0.3</formula>
      <formula>0.599</formula>
    </cfRule>
    <cfRule type="cellIs" dxfId="69" priority="71" operator="between">
      <formula>0.6</formula>
      <formula>1.199</formula>
    </cfRule>
    <cfRule type="cellIs" dxfId="68" priority="72" operator="greaterThanOrEqual">
      <formula>1.2</formula>
    </cfRule>
  </conditionalFormatting>
  <conditionalFormatting sqref="M337">
    <cfRule type="cellIs" dxfId="67" priority="65" operator="lessThan">
      <formula>0.299</formula>
    </cfRule>
    <cfRule type="cellIs" dxfId="66" priority="66" operator="between">
      <formula>0.3</formula>
      <formula>0.599</formula>
    </cfRule>
    <cfRule type="cellIs" dxfId="65" priority="67" operator="between">
      <formula>0.6</formula>
      <formula>1.199</formula>
    </cfRule>
    <cfRule type="cellIs" dxfId="64" priority="68" operator="greaterThanOrEqual">
      <formula>1.2</formula>
    </cfRule>
  </conditionalFormatting>
  <conditionalFormatting sqref="M346:M350">
    <cfRule type="cellIs" dxfId="63" priority="61" operator="lessThan">
      <formula>0.3</formula>
    </cfRule>
    <cfRule type="cellIs" dxfId="62" priority="62" operator="between">
      <formula>0.3</formula>
      <formula>0.599</formula>
    </cfRule>
    <cfRule type="cellIs" dxfId="61" priority="63" operator="between">
      <formula>0.6</formula>
      <formula>1.199</formula>
    </cfRule>
    <cfRule type="cellIs" dxfId="60" priority="64" operator="greaterThanOrEqual">
      <formula>1.2</formula>
    </cfRule>
  </conditionalFormatting>
  <conditionalFormatting sqref="M359:M373">
    <cfRule type="cellIs" dxfId="59" priority="57" operator="lessThan">
      <formula>0.3</formula>
    </cfRule>
    <cfRule type="cellIs" dxfId="58" priority="58" operator="between">
      <formula>0.3</formula>
      <formula>0.599</formula>
    </cfRule>
    <cfRule type="cellIs" dxfId="57" priority="59" operator="between">
      <formula>0.6</formula>
      <formula>1.199</formula>
    </cfRule>
    <cfRule type="cellIs" dxfId="56" priority="60" operator="greaterThanOrEqual">
      <formula>1.2</formula>
    </cfRule>
  </conditionalFormatting>
  <conditionalFormatting sqref="M382:M398">
    <cfRule type="cellIs" dxfId="55" priority="53" operator="lessThan">
      <formula>0.3</formula>
    </cfRule>
    <cfRule type="cellIs" dxfId="54" priority="54" operator="between">
      <formula>0.3</formula>
      <formula>0.599</formula>
    </cfRule>
    <cfRule type="cellIs" dxfId="53" priority="55" operator="between">
      <formula>0.6</formula>
      <formula>1.199</formula>
    </cfRule>
    <cfRule type="cellIs" dxfId="52" priority="56" operator="greaterThanOrEqual">
      <formula>1.2</formula>
    </cfRule>
  </conditionalFormatting>
  <conditionalFormatting sqref="M407:M408">
    <cfRule type="cellIs" dxfId="51" priority="49" operator="lessThan">
      <formula>0.3</formula>
    </cfRule>
    <cfRule type="cellIs" dxfId="50" priority="50" operator="between">
      <formula>0.3</formula>
      <formula>0.599</formula>
    </cfRule>
    <cfRule type="cellIs" dxfId="49" priority="51" operator="between">
      <formula>0.6</formula>
      <formula>1.199</formula>
    </cfRule>
    <cfRule type="cellIs" dxfId="48" priority="52" operator="greaterThanOrEqual">
      <formula>1.2</formula>
    </cfRule>
  </conditionalFormatting>
  <conditionalFormatting sqref="M409:M412">
    <cfRule type="cellIs" dxfId="47" priority="45" operator="lessThan">
      <formula>0.3</formula>
    </cfRule>
    <cfRule type="cellIs" dxfId="46" priority="46" operator="between">
      <formula>0.3</formula>
      <formula>0.599</formula>
    </cfRule>
    <cfRule type="cellIs" dxfId="45" priority="47" operator="between">
      <formula>0.6</formula>
      <formula>1.199</formula>
    </cfRule>
    <cfRule type="cellIs" dxfId="44" priority="48" operator="greaterThanOrEqual">
      <formula>1.2</formula>
    </cfRule>
  </conditionalFormatting>
  <conditionalFormatting sqref="M409:M412">
    <cfRule type="cellIs" dxfId="43" priority="41" operator="lessThan">
      <formula>0.3</formula>
    </cfRule>
    <cfRule type="cellIs" dxfId="42" priority="42" operator="between">
      <formula>0.3</formula>
      <formula>0.599</formula>
    </cfRule>
    <cfRule type="cellIs" dxfId="41" priority="43" operator="between">
      <formula>0.6</formula>
      <formula>1.199</formula>
    </cfRule>
    <cfRule type="cellIs" dxfId="40" priority="44" operator="greaterThanOrEqual">
      <formula>1.2</formula>
    </cfRule>
  </conditionalFormatting>
  <conditionalFormatting sqref="M421:M428">
    <cfRule type="cellIs" dxfId="39" priority="37" operator="lessThan">
      <formula>0.3</formula>
    </cfRule>
    <cfRule type="cellIs" dxfId="38" priority="38" operator="between">
      <formula>0.3</formula>
      <formula>0.599</formula>
    </cfRule>
    <cfRule type="cellIs" dxfId="37" priority="39" operator="between">
      <formula>0.6</formula>
      <formula>1.199</formula>
    </cfRule>
    <cfRule type="cellIs" dxfId="36" priority="40" operator="greaterThanOrEqual">
      <formula>1.2</formula>
    </cfRule>
  </conditionalFormatting>
  <conditionalFormatting sqref="M437:M438">
    <cfRule type="cellIs" dxfId="35" priority="33" operator="lessThan">
      <formula>0.3</formula>
    </cfRule>
    <cfRule type="cellIs" dxfId="34" priority="34" operator="between">
      <formula>0.3</formula>
      <formula>0.599</formula>
    </cfRule>
    <cfRule type="cellIs" dxfId="33" priority="35" operator="between">
      <formula>0.6</formula>
      <formula>1.199</formula>
    </cfRule>
    <cfRule type="cellIs" dxfId="32" priority="36" operator="greaterThanOrEqual">
      <formula>1.2</formula>
    </cfRule>
  </conditionalFormatting>
  <conditionalFormatting sqref="M439:M447">
    <cfRule type="cellIs" dxfId="31" priority="29" operator="lessThan">
      <formula>0.3</formula>
    </cfRule>
    <cfRule type="cellIs" dxfId="30" priority="30" operator="between">
      <formula>0.3</formula>
      <formula>0.599</formula>
    </cfRule>
    <cfRule type="cellIs" dxfId="29" priority="31" operator="between">
      <formula>0.6</formula>
      <formula>1.199</formula>
    </cfRule>
    <cfRule type="cellIs" dxfId="28" priority="32" operator="greaterThanOrEqual">
      <formula>1.2</formula>
    </cfRule>
  </conditionalFormatting>
  <conditionalFormatting sqref="M439:M447">
    <cfRule type="cellIs" dxfId="27" priority="25" operator="lessThan">
      <formula>0.3</formula>
    </cfRule>
    <cfRule type="cellIs" dxfId="26" priority="26" operator="between">
      <formula>0.3</formula>
      <formula>0.599</formula>
    </cfRule>
    <cfRule type="cellIs" dxfId="25" priority="27" operator="between">
      <formula>0.6</formula>
      <formula>1.199</formula>
    </cfRule>
    <cfRule type="cellIs" dxfId="24" priority="28" operator="greaterThanOrEqual">
      <formula>1.2</formula>
    </cfRule>
  </conditionalFormatting>
  <conditionalFormatting sqref="M456:M465">
    <cfRule type="cellIs" dxfId="23" priority="21" operator="lessThan">
      <formula>0.3</formula>
    </cfRule>
    <cfRule type="cellIs" dxfId="22" priority="22" operator="between">
      <formula>0.3</formula>
      <formula>0.599</formula>
    </cfRule>
    <cfRule type="cellIs" dxfId="21" priority="23" operator="between">
      <formula>0.6</formula>
      <formula>1.199</formula>
    </cfRule>
    <cfRule type="cellIs" dxfId="20" priority="24" operator="greaterThanOrEqual">
      <formula>1.2</formula>
    </cfRule>
  </conditionalFormatting>
  <conditionalFormatting sqref="M474:M480">
    <cfRule type="cellIs" dxfId="19" priority="17" operator="lessThan">
      <formula>0.3</formula>
    </cfRule>
    <cfRule type="cellIs" dxfId="18" priority="18" operator="between">
      <formula>0.3</formula>
      <formula>0.599</formula>
    </cfRule>
    <cfRule type="cellIs" dxfId="17" priority="19" operator="between">
      <formula>0.6</formula>
      <formula>1.199</formula>
    </cfRule>
    <cfRule type="cellIs" dxfId="16" priority="20" operator="greaterThanOrEqual">
      <formula>1.2</formula>
    </cfRule>
  </conditionalFormatting>
  <conditionalFormatting sqref="M489:M492">
    <cfRule type="cellIs" dxfId="15" priority="13" operator="lessThan">
      <formula>0.3</formula>
    </cfRule>
    <cfRule type="cellIs" dxfId="14" priority="14" operator="between">
      <formula>0.3</formula>
      <formula>0.599</formula>
    </cfRule>
    <cfRule type="cellIs" dxfId="13" priority="15" operator="between">
      <formula>0.6</formula>
      <formula>1.199</formula>
    </cfRule>
    <cfRule type="cellIs" dxfId="12" priority="16" operator="greaterThanOrEqual">
      <formula>1.2</formula>
    </cfRule>
  </conditionalFormatting>
  <conditionalFormatting sqref="M501:M516">
    <cfRule type="cellIs" dxfId="11" priority="9" operator="lessThan">
      <formula>0.3</formula>
    </cfRule>
    <cfRule type="cellIs" dxfId="10" priority="10" operator="between">
      <formula>0.3</formula>
      <formula>0.599</formula>
    </cfRule>
    <cfRule type="cellIs" dxfId="9" priority="11" operator="between">
      <formula>0.6</formula>
      <formula>1.199</formula>
    </cfRule>
    <cfRule type="cellIs" dxfId="8" priority="12" operator="greaterThanOrEqual">
      <formula>1.2</formula>
    </cfRule>
  </conditionalFormatting>
  <conditionalFormatting sqref="M525:M530">
    <cfRule type="cellIs" dxfId="7" priority="5" operator="lessThan">
      <formula>0.3</formula>
    </cfRule>
    <cfRule type="cellIs" dxfId="6" priority="6" operator="between">
      <formula>0.3</formula>
      <formula>0.599</formula>
    </cfRule>
    <cfRule type="cellIs" dxfId="5" priority="7" operator="between">
      <formula>0.6</formula>
      <formula>1.199</formula>
    </cfRule>
    <cfRule type="cellIs" dxfId="4" priority="8" operator="greaterThanOrEqual">
      <formula>1.2</formula>
    </cfRule>
  </conditionalFormatting>
  <conditionalFormatting sqref="M539:M545">
    <cfRule type="cellIs" dxfId="3" priority="1" operator="lessThan">
      <formula>0.3</formula>
    </cfRule>
    <cfRule type="cellIs" dxfId="2" priority="2" operator="between">
      <formula>0.3</formula>
      <formula>0.599</formula>
    </cfRule>
    <cfRule type="cellIs" dxfId="1" priority="3" operator="between">
      <formula>0.6</formula>
      <formula>1.199</formula>
    </cfRule>
    <cfRule type="cellIs" dxfId="0" priority="4" operator="greaterThanOrEqual">
      <formula>1.2</formula>
    </cfRule>
  </conditionalFormatting>
  <hyperlinks>
    <hyperlink ref="O228" r:id="rId1"/>
    <hyperlink ref="O229" r:id="rId2"/>
    <hyperlink ref="O230" r:id="rId3"/>
    <hyperlink ref="O231" r:id="rId4"/>
    <hyperlink ref="O232" r:id="rId5"/>
    <hyperlink ref="O233" r:id="rId6"/>
    <hyperlink ref="O234" r:id="rId7"/>
    <hyperlink ref="O235" r:id="rId8"/>
    <hyperlink ref="O236" r:id="rId9"/>
    <hyperlink ref="O237" r:id="rId10"/>
    <hyperlink ref="O238" r:id="rId11"/>
    <hyperlink ref="O272" r:id="rId12"/>
    <hyperlink ref="O273" r:id="rId13"/>
    <hyperlink ref="O286" r:id="rId14"/>
    <hyperlink ref="O323" r:id="rId15"/>
    <hyperlink ref="O324" r:id="rId16"/>
    <hyperlink ref="O325" r:id="rId17"/>
    <hyperlink ref="O321" r:id="rId18"/>
    <hyperlink ref="O322" r:id="rId19"/>
  </hyperlinks>
  <pageMargins left="0.75" right="0.75" top="1" bottom="1" header="0.5" footer="0.5"/>
  <pageSetup paperSize="5" scale="26" fitToHeight="0" orientation="landscape" horizontalDpi="4294967292" verticalDpi="4294967292" r:id="rId20"/>
  <rowBreaks count="35" manualBreakCount="35">
    <brk id="17" max="17" man="1"/>
    <brk id="31" max="17" man="1"/>
    <brk id="49" max="17" man="1"/>
    <brk id="64" max="17" man="1"/>
    <brk id="83" max="17" man="1"/>
    <brk id="101" max="17" man="1"/>
    <brk id="118" max="17" man="1"/>
    <brk id="133" max="17" man="1"/>
    <brk id="142" max="17" man="1"/>
    <brk id="158" max="17" man="1"/>
    <brk id="179" max="17" man="1"/>
    <brk id="193" max="17" man="1"/>
    <brk id="208" max="17" man="1"/>
    <brk id="212" max="17" man="1"/>
    <brk id="219" max="17" man="1"/>
    <brk id="238" max="17" man="1"/>
    <brk id="251" max="17" man="1"/>
    <brk id="273" max="17" man="1"/>
    <brk id="286" max="17" man="1"/>
    <brk id="298" max="17" man="1"/>
    <brk id="312" max="17" man="1"/>
    <brk id="325" max="17" man="1"/>
    <brk id="337" max="17" man="1"/>
    <brk id="350" max="17" man="1"/>
    <brk id="373" max="17" man="1"/>
    <brk id="389" max="17" man="1"/>
    <brk id="398" max="17" man="1"/>
    <brk id="412" max="17" man="1"/>
    <brk id="428" max="17" man="1"/>
    <brk id="447" max="17" man="1"/>
    <brk id="465" max="17" man="1"/>
    <brk id="480" max="17" man="1"/>
    <brk id="492" max="17" man="1"/>
    <brk id="516" max="17" man="1"/>
    <brk id="530" max="17" man="1"/>
  </rowBreaks>
  <ignoredErrors>
    <ignoredError sqref="M17 M12:M15" evalError="1"/>
  </ignoredErrors>
  <drawing r:id="rId21"/>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'C:\Users\dgpe.analista\Desktop\Seguimiento 2020\POA bR\Dirección General de Ascentamientos Humanos\POA-bR F-07 2020 Dirección General de Ascentamientos Humanos\[POA-bR F-07 3 de 4.xlsx]Hoja3'!#REF!</xm:f>
          </x14:formula1>
          <xm:sqref>E19:L19</xm:sqref>
        </x14:dataValidation>
        <x14:dataValidation type="list" allowBlank="1" showInputMessage="1" showErrorMessage="1">
          <x14:formula1>
            <xm:f>'C:\Users\dgpe.analista\Desktop\Seguimiento 2020\POA bR\Dirección General de Desarrollo Urbano\POA-bR F-07 2020 Dirección General de Desarrollo Urbano\[POA-bR F-07 2020 Dirección General de Desarrollo Urbano 3 de 4.xlsx]Hoja3'!#REF!</xm:f>
          </x14:formula1>
          <xm:sqref>E33:L33</xm:sqref>
        </x14:dataValidation>
        <x14:dataValidation type="list" allowBlank="1" showInputMessage="1" showErrorMessage="1">
          <x14:formula1>
            <xm:f>'C:\Users\pe.aronquillo\Desktop\Año 2019\Formato 7\Formatos Validados 4to trimestre\[DGPESPOA07 deporte final.xlsx]Hoja3'!#REF!</xm:f>
          </x14:formula1>
          <xm:sqref>E221:L221</xm:sqref>
        </x14:dataValidation>
        <x14:dataValidation type="list" allowBlank="1" showInputMessage="1" showErrorMessage="1">
          <x14:formula1>
            <xm:f>'E:\Rosalba\POA bR2020\Seguimiento a Indicadores 3ER TRIMESTRE 2020\[FORMATO DGPESPOA07 2020 TM.xlsx]Hoja3'!#REF!</xm:f>
          </x14:formula1>
          <xm:sqref>P328:Q328 E327:L327</xm:sqref>
        </x14:dataValidation>
        <x14:dataValidation type="list" allowBlank="1" showInputMessage="1" showErrorMessage="1">
          <x14:formula1>
            <xm:f>'E:\Host\tercer trimestre\POA\Desarrollo economico\[POA-bR F-07 DES ECON 3er Trim.xlsx]Hoja3'!#REF!</xm:f>
          </x14:formula1>
          <xm:sqref>E414:L414</xm:sqref>
        </x14:dataValidation>
        <x14:dataValidation type="list" allowBlank="1" showInputMessage="1" showErrorMessage="1">
          <x14:formula1>
            <xm:f>'F:\[proteccion roy 2do trimes.xlsx]Hoja3'!#REF!</xm:f>
          </x14:formula1>
          <xm:sqref>E482:L482</xm:sqref>
        </x14:dataValidation>
      </x14:dataValidations>
    </ex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Hoja3</vt:lpstr>
      <vt:lpstr>TERCER TRIMESTRE</vt:lpstr>
      <vt:lpstr>'TERCER TRIMESTRE'!Área_de_impresión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dgpe.analista</dc:creator>
  <cp:lastModifiedBy>Rogelio Alvarado Esparza </cp:lastModifiedBy>
  <cp:lastPrinted>2021-01-22T20:18:43Z</cp:lastPrinted>
  <dcterms:created xsi:type="dcterms:W3CDTF">2019-04-08T20:49:12Z</dcterms:created>
  <dcterms:modified xsi:type="dcterms:W3CDTF">2021-01-22T20:18:51Z</dcterms:modified>
</cp:coreProperties>
</file>